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Табл. 18" sheetId="1" r:id="rId1"/>
    <sheet name="Табл. 19" sheetId="2" r:id="rId2"/>
    <sheet name="Табл. 20" sheetId="3" r:id="rId3"/>
  </sheets>
  <definedNames>
    <definedName name="_xlnm.Print_Area" localSheetId="0">'Табл. 18'!$B$1:$Q$97</definedName>
    <definedName name="_xlnm.Print_Area" localSheetId="1">'Табл. 19'!$B$2:$H$20</definedName>
    <definedName name="_xlnm.Print_Area" localSheetId="2">'Табл. 20'!$B$1:$Q$50</definedName>
  </definedNames>
  <calcPr fullCalcOnLoad="1"/>
</workbook>
</file>

<file path=xl/sharedStrings.xml><?xml version="1.0" encoding="utf-8"?>
<sst xmlns="http://schemas.openxmlformats.org/spreadsheetml/2006/main" count="219" uniqueCount="129">
  <si>
    <t xml:space="preserve">                   IX. Обращение с отходами производства</t>
  </si>
  <si>
    <t xml:space="preserve">                              Баланс отходов</t>
  </si>
  <si>
    <t xml:space="preserve">год </t>
  </si>
  <si>
    <t xml:space="preserve">Неопасные      </t>
  </si>
  <si>
    <t xml:space="preserve">ИТОГО передано отходов        </t>
  </si>
  <si>
    <t xml:space="preserve">ИТОГО на обезвреживание       </t>
  </si>
  <si>
    <t xml:space="preserve">ИТОГО на использование        </t>
  </si>
  <si>
    <t xml:space="preserve">ИТОГО на хранение             </t>
  </si>
  <si>
    <t xml:space="preserve">Захоронение   </t>
  </si>
  <si>
    <t xml:space="preserve">ИТОГО на захоронение          </t>
  </si>
  <si>
    <t xml:space="preserve">     --------------------------------</t>
  </si>
  <si>
    <t>термометров,  использованных  или  испорченных, отработанных люминесцентных</t>
  </si>
  <si>
    <t>трубок и отработанных ртутных ламп, игнитронов) в штуках.</t>
  </si>
  <si>
    <t>Образование и поступление отходов от других субъектов хозяйствования</t>
  </si>
  <si>
    <t xml:space="preserve">Операция   </t>
  </si>
  <si>
    <t xml:space="preserve"> Степень опасности и класс опасности опасных отходов</t>
  </si>
  <si>
    <t xml:space="preserve">ИТОГО образование и поступление         </t>
  </si>
  <si>
    <t xml:space="preserve">Передача отходов другим субъектам хозяйствования с целью использования и (или) обезвреживания    </t>
  </si>
  <si>
    <t xml:space="preserve">С неуста-новленным классом опасности            </t>
  </si>
  <si>
    <t>Прогнозные показатели образования отходов, тонн</t>
  </si>
  <si>
    <t>Обращение с отходами с неустановленным классом опасности</t>
  </si>
  <si>
    <t xml:space="preserve"> Наименование отхода   </t>
  </si>
  <si>
    <t>Код отхода</t>
  </si>
  <si>
    <t xml:space="preserve">Фактическое количество отходов, запрашиваемое для хранения, тонн </t>
  </si>
  <si>
    <t>Объект хранения, его краткая характеристика</t>
  </si>
  <si>
    <t>Запрашиваемый срок действия допустимого объема хранения</t>
  </si>
  <si>
    <t>Степень опасности и класс опасности опасных отходов</t>
  </si>
  <si>
    <t>Количество отходов, направляемое на хранение/захоронение, тонн</t>
  </si>
  <si>
    <t>На хранение</t>
  </si>
  <si>
    <t>На захоронение</t>
  </si>
  <si>
    <t>Наименование отхода</t>
  </si>
  <si>
    <t>Катализаторы, содержащие ванадий, отработанные</t>
  </si>
  <si>
    <t>Отработанные масляные фильтры</t>
  </si>
  <si>
    <t>Изношенная спецодежда хлопчатобумажная и другая</t>
  </si>
  <si>
    <t>Обувь кожаная рабочая, потерявшая потребительские свойства</t>
  </si>
  <si>
    <t>Футеровки графитсодержащие отработанные</t>
  </si>
  <si>
    <t>НО</t>
  </si>
  <si>
    <t>Абразивная пыль и порошок от шлифования черных металлов (с содержанием металла менее 50%)</t>
  </si>
  <si>
    <t>Фторопласт</t>
  </si>
  <si>
    <t>Отходы труб, шлангов из вулканизированной резины</t>
  </si>
  <si>
    <t>Отходы паронита</t>
  </si>
  <si>
    <t>Обрезки валяной обуви</t>
  </si>
  <si>
    <t>Отработанные фильтр-полотна</t>
  </si>
  <si>
    <t>Обтирочный материал, загрязненный маслами (содержание масел менее 15%)</t>
  </si>
  <si>
    <t>Отходы производства, подобные отходам жизнедеятельности насления</t>
  </si>
  <si>
    <t>Отходы кухонь и предприятий общественного питания</t>
  </si>
  <si>
    <t>Фосфогипс</t>
  </si>
  <si>
    <t>Шлам станций нейтрализации при очистке сточных вод</t>
  </si>
  <si>
    <t>Оксид кремния с вредными примесями (кремнегель)</t>
  </si>
  <si>
    <t>Территория предприятия</t>
  </si>
  <si>
    <t xml:space="preserve"> </t>
  </si>
  <si>
    <t xml:space="preserve">   </t>
  </si>
  <si>
    <t xml:space="preserve">  </t>
  </si>
  <si>
    <t>Опилки древесные промасленные (содержание масел менее 15%)</t>
  </si>
  <si>
    <t>Фактичес-кое количество отходов, т/год</t>
  </si>
  <si>
    <t>1</t>
  </si>
  <si>
    <t>2</t>
  </si>
  <si>
    <t>3</t>
  </si>
  <si>
    <t>4</t>
  </si>
  <si>
    <t>5</t>
  </si>
  <si>
    <t>0 шт.</t>
  </si>
  <si>
    <t>Отработанные ионообменные смолы</t>
  </si>
  <si>
    <t>--</t>
  </si>
  <si>
    <t>Бой шифера</t>
  </si>
  <si>
    <t>Кремнийсодержащие отходы</t>
  </si>
  <si>
    <t>Острые предметы обеззараженные (обезвреженные)</t>
  </si>
  <si>
    <t>Шлам серный</t>
  </si>
  <si>
    <t>Оборудование и материалы, содержащие полихлорированные бифенилы (ПХБ)</t>
  </si>
  <si>
    <t>Отход производства не образуется, находится на хранении на объекте хранения в количестве 14.963 тонн (295 шт.)</t>
  </si>
  <si>
    <t>Отход производства не образуется, находится на хранении на объекте хранения в количестве 4113.0 тонн</t>
  </si>
  <si>
    <t>Прочие осадки очистки дождевых вод, не вошедшие в группу 4</t>
  </si>
  <si>
    <t>Таблица 18</t>
  </si>
  <si>
    <t>1 &lt;**&gt;</t>
  </si>
  <si>
    <t>1 &lt;***&gt;</t>
  </si>
  <si>
    <t>Продолжение таблицы 18</t>
  </si>
  <si>
    <t xml:space="preserve">     &lt;**&gt;    Указывается   количество   ртутьсодержащих   отходов   (ртутных</t>
  </si>
  <si>
    <t xml:space="preserve">                                                                 Таблица 20</t>
  </si>
  <si>
    <t xml:space="preserve">                                                                Продолжение таблицы 20</t>
  </si>
  <si>
    <t xml:space="preserve">                                                                 Таблица 19</t>
  </si>
  <si>
    <t xml:space="preserve">    &lt;*&gt; Общегосударственный классификатор Республики Беларусь  ОКРБ 005-2011 </t>
  </si>
  <si>
    <t>Но-мер п/п</t>
  </si>
  <si>
    <t>Обезвреживание отходов</t>
  </si>
  <si>
    <t>Использование отходов</t>
  </si>
  <si>
    <t>Хранение отходов</t>
  </si>
  <si>
    <t xml:space="preserve">     &lt;***&gt;   Указывается   количество   отходов,   содержащих  полихлорированные </t>
  </si>
  <si>
    <t>бифенилы (далее - ПХБ) (силовых трансформаторов   с   охлаждающей   жидкостью</t>
  </si>
  <si>
    <t xml:space="preserve">на   основе   ПХБ,  силовых конденсаторов   с   диэлектриком,  пропитанным  жидкостью </t>
  </si>
  <si>
    <t>на  основе  ПХБ, малогабаритных конденсаторов с диэлектриком на основе ПХБ), в штуках.</t>
  </si>
  <si>
    <t>"Виды экономической деятельности", утвержденный постановлением Государственного</t>
  </si>
  <si>
    <t>комитета по стандартизации Республики Беларусь от 5 декабря 2011 г. N 85.</t>
  </si>
  <si>
    <t>3963 шт.</t>
  </si>
  <si>
    <t>2021</t>
  </si>
  <si>
    <t>39630 шт.</t>
  </si>
  <si>
    <t>2825 шт.</t>
  </si>
  <si>
    <t>Упаковочный материал с вредными загрязнениями (преимущественно органическими)</t>
  </si>
  <si>
    <t>Фильтровальные массы отработанные со специфическими вредными примесями (активированный уголь, глина) прочие</t>
  </si>
  <si>
    <t>Прочие отходы пластмасс затвердевшие, не вошедшие в группу 1</t>
  </si>
  <si>
    <t>Отходы резиновые вулканизированные производства формовых резинотехнических изделий (РТИ)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</si>
  <si>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</si>
  <si>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</si>
  <si>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</si>
  <si>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</si>
  <si>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</si>
  <si>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</si>
  <si>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</si>
  <si>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</si>
  <si>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</si>
  <si>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</si>
  <si>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</si>
  <si>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</si>
  <si>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</si>
  <si>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</si>
  <si>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</si>
  <si>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</si>
  <si>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</si>
  <si>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</si>
  <si>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r>
      <t>20</t>
    </r>
    <r>
      <rPr>
        <u val="single"/>
        <sz val="9"/>
        <rFont val="Courier New"/>
        <family val="3"/>
      </rPr>
      <t xml:space="preserve">22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</si>
  <si>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>21</t>
    </r>
    <r>
      <rPr>
        <sz val="9"/>
        <rFont val="Courier New"/>
        <family val="3"/>
      </rPr>
      <t xml:space="preserve"> год</t>
    </r>
  </si>
  <si>
    <r>
      <t>20</t>
    </r>
    <r>
      <rPr>
        <u val="single"/>
        <sz val="9"/>
        <rFont val="Courier New"/>
        <family val="3"/>
      </rPr>
      <t xml:space="preserve">23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</si>
  <si>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24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</si>
  <si>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25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</si>
  <si>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26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</si>
  <si>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27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</si>
  <si>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28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</si>
  <si>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29 </t>
    </r>
    <r>
      <rPr>
        <sz val="9"/>
        <rFont val="Courier New"/>
        <family val="3"/>
      </rPr>
      <t>год</t>
    </r>
  </si>
  <si>
    <r>
      <t>20</t>
    </r>
    <r>
      <rPr>
        <u val="single"/>
        <sz val="9"/>
        <rFont val="Courier New"/>
        <family val="3"/>
      </rPr>
      <t xml:space="preserve">30 </t>
    </r>
    <r>
      <rPr>
        <sz val="9"/>
        <rFont val="Courier New"/>
        <family val="3"/>
      </rPr>
      <t>год</t>
    </r>
  </si>
  <si>
    <t>Наимено-вание объекта хранения и (или) захоро-нения отходов</t>
  </si>
  <si>
    <t>полигон НПО КУП "Спецком-мунтранс"</t>
  </si>
  <si>
    <t>X.Предложение по количеству отходов производства, планируемых к хранению и (или) захоронению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</si>
</sst>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00"/>
    <numFmt numFmtId="166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ourier New"/>
      <family val="3"/>
    </font>
    <font>
      <sz val="8"/>
      <name val="Calibri"/>
      <family val="2"/>
    </font>
    <font>
      <sz val="10"/>
      <name val="Arial Cyr"/>
      <family val="0"/>
    </font>
    <font>
      <sz val="9"/>
      <name val="Courier New"/>
      <family val="3"/>
    </font>
    <font>
      <sz val="11"/>
      <name val="Calibri"/>
      <family val="2"/>
    </font>
    <font>
      <sz val="10"/>
      <name val="Courier New"/>
      <family val="3"/>
    </font>
    <font>
      <u val="single"/>
      <sz val="9"/>
      <name val="Courier New"/>
      <family val="3"/>
    </font>
    <font>
      <sz val="9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33" borderId="0" xfId="0" applyFont="1" applyFill="1" applyAlignment="1">
      <alignment/>
    </xf>
    <xf numFmtId="0" fontId="5" fillId="0" borderId="12" xfId="53" applyFont="1" applyFill="1" applyBorder="1">
      <alignment/>
      <protection/>
    </xf>
    <xf numFmtId="165" fontId="5" fillId="0" borderId="12" xfId="53" applyNumberFormat="1" applyFont="1" applyFill="1" applyBorder="1">
      <alignment/>
      <protection/>
    </xf>
    <xf numFmtId="0" fontId="5" fillId="0" borderId="12" xfId="53" applyNumberFormat="1" applyFont="1" applyFill="1" applyBorder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53" applyFont="1" applyFill="1" applyBorder="1" applyAlignment="1">
      <alignment vertical="center" wrapText="1"/>
      <protection/>
    </xf>
    <xf numFmtId="166" fontId="5" fillId="0" borderId="12" xfId="53" applyNumberFormat="1" applyFont="1" applyFill="1" applyBorder="1" applyAlignment="1">
      <alignment vertical="center" wrapText="1"/>
      <protection/>
    </xf>
    <xf numFmtId="0" fontId="5" fillId="0" borderId="12" xfId="53" applyNumberFormat="1" applyFont="1" applyFill="1" applyBorder="1" applyAlignment="1">
      <alignment vertical="center" wrapText="1"/>
      <protection/>
    </xf>
    <xf numFmtId="2" fontId="5" fillId="0" borderId="12" xfId="53" applyNumberFormat="1" applyFont="1" applyFill="1" applyBorder="1" applyAlignment="1">
      <alignment vertical="center" wrapText="1"/>
      <protection/>
    </xf>
    <xf numFmtId="0" fontId="0" fillId="0" borderId="0" xfId="0" applyAlignment="1">
      <alignment horizontal="justify"/>
    </xf>
    <xf numFmtId="0" fontId="0" fillId="0" borderId="0" xfId="0" applyFill="1" applyAlignment="1">
      <alignment horizontal="justify"/>
    </xf>
    <xf numFmtId="49" fontId="5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Fill="1" applyBorder="1" applyAlignment="1" quotePrefix="1">
      <alignment horizontal="center" vertical="center" wrapText="1"/>
    </xf>
    <xf numFmtId="0" fontId="5" fillId="0" borderId="12" xfId="52" applyFont="1" applyFill="1" applyBorder="1">
      <alignment/>
      <protection/>
    </xf>
    <xf numFmtId="2" fontId="5" fillId="0" borderId="12" xfId="52" applyNumberFormat="1" applyFont="1" applyFill="1" applyBorder="1">
      <alignment/>
      <protection/>
    </xf>
    <xf numFmtId="165" fontId="5" fillId="0" borderId="12" xfId="52" applyNumberFormat="1" applyFont="1" applyFill="1" applyBorder="1">
      <alignment/>
      <protection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65" fontId="5" fillId="0" borderId="12" xfId="53" applyNumberFormat="1" applyFont="1" applyFill="1" applyBorder="1" applyAlignment="1">
      <alignment vertical="center" wrapText="1"/>
      <protection/>
    </xf>
    <xf numFmtId="165" fontId="5" fillId="0" borderId="12" xfId="53" applyNumberFormat="1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right" vertical="center" wrapText="1"/>
      <protection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/>
    </xf>
    <xf numFmtId="0" fontId="0" fillId="0" borderId="0" xfId="0" applyFill="1" applyAlignment="1">
      <alignment vertical="distributed"/>
    </xf>
    <xf numFmtId="165" fontId="5" fillId="0" borderId="12" xfId="53" applyNumberFormat="1" applyFont="1" applyFill="1" applyBorder="1" applyAlignment="1">
      <alignment vertical="center" wrapText="1"/>
      <protection/>
    </xf>
    <xf numFmtId="165" fontId="5" fillId="0" borderId="17" xfId="53" applyNumberFormat="1" applyFont="1" applyFill="1" applyBorder="1" applyAlignment="1">
      <alignment horizontal="right" vertical="center" wrapText="1"/>
      <protection/>
    </xf>
    <xf numFmtId="165" fontId="5" fillId="0" borderId="18" xfId="53" applyNumberFormat="1" applyFont="1" applyFill="1" applyBorder="1" applyAlignment="1">
      <alignment horizontal="right" vertical="center" wrapText="1"/>
      <protection/>
    </xf>
    <xf numFmtId="165" fontId="5" fillId="0" borderId="10" xfId="53" applyNumberFormat="1" applyFont="1" applyFill="1" applyBorder="1" applyAlignment="1">
      <alignment horizontal="right" vertical="center" wrapText="1"/>
      <protection/>
    </xf>
    <xf numFmtId="165" fontId="5" fillId="0" borderId="12" xfId="53" applyNumberFormat="1" applyFont="1" applyFill="1" applyBorder="1" applyAlignment="1">
      <alignment horizontal="righ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53" applyFont="1" applyFill="1" applyBorder="1" applyAlignment="1">
      <alignment horizontal="right" vertical="center" wrapText="1"/>
      <protection/>
    </xf>
    <xf numFmtId="0" fontId="2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165" fontId="5" fillId="0" borderId="17" xfId="53" applyNumberFormat="1" applyFont="1" applyFill="1" applyBorder="1" applyAlignment="1">
      <alignment vertical="center" wrapText="1"/>
      <protection/>
    </xf>
    <xf numFmtId="165" fontId="5" fillId="0" borderId="10" xfId="53" applyNumberFormat="1" applyFont="1" applyFill="1" applyBorder="1" applyAlignment="1">
      <alignment vertical="center" wrapText="1"/>
      <protection/>
    </xf>
    <xf numFmtId="0" fontId="5" fillId="0" borderId="17" xfId="53" applyFont="1" applyFill="1" applyBorder="1" applyAlignment="1">
      <alignment horizontal="right" vertical="center"/>
      <protection/>
    </xf>
    <xf numFmtId="0" fontId="5" fillId="0" borderId="18" xfId="53" applyFont="1" applyFill="1" applyBorder="1" applyAlignment="1">
      <alignment horizontal="right" vertical="center"/>
      <protection/>
    </xf>
    <xf numFmtId="0" fontId="5" fillId="0" borderId="10" xfId="53" applyFont="1" applyFill="1" applyBorder="1" applyAlignment="1">
      <alignment horizontal="right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22" xfId="60" applyFont="1" applyFill="1" applyBorder="1" applyAlignment="1">
      <alignment horizontal="center" vertical="center" wrapText="1"/>
    </xf>
    <xf numFmtId="164" fontId="5" fillId="0" borderId="14" xfId="6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view="pageBreakPreview" zoomScale="115" zoomScaleNormal="85" zoomScaleSheetLayoutView="115" zoomScalePageLayoutView="0" workbookViewId="0" topLeftCell="C4">
      <selection activeCell="D4" sqref="D4:D10"/>
    </sheetView>
  </sheetViews>
  <sheetFormatPr defaultColWidth="9.140625" defaultRowHeight="15"/>
  <cols>
    <col min="1" max="1" width="1.7109375" style="0" customWidth="1"/>
    <col min="2" max="2" width="0.71875" style="0" customWidth="1"/>
    <col min="3" max="3" width="4.421875" style="0" customWidth="1"/>
    <col min="4" max="4" width="19.7109375" style="0" customWidth="1"/>
    <col min="5" max="5" width="12.140625" style="0" customWidth="1"/>
    <col min="6" max="6" width="11.57421875" style="0" customWidth="1"/>
    <col min="7" max="14" width="11.57421875" style="2" customWidth="1"/>
    <col min="15" max="16" width="11.57421875" style="0" customWidth="1"/>
    <col min="17" max="17" width="0.9921875" style="0" customWidth="1"/>
  </cols>
  <sheetData>
    <row r="1" spans="1:17" ht="15">
      <c r="A1" s="2"/>
      <c r="B1" s="2"/>
      <c r="C1" s="8" t="s">
        <v>0</v>
      </c>
      <c r="D1" s="2"/>
      <c r="E1" s="2"/>
      <c r="F1" s="2"/>
      <c r="O1" s="2"/>
      <c r="P1" s="3"/>
      <c r="Q1" s="3"/>
    </row>
    <row r="2" spans="1:17" ht="15">
      <c r="A2" s="2"/>
      <c r="B2" s="2"/>
      <c r="C2" s="8" t="s">
        <v>1</v>
      </c>
      <c r="D2" s="2"/>
      <c r="E2" s="2"/>
      <c r="F2" s="2"/>
      <c r="O2" s="2"/>
      <c r="P2" s="3"/>
      <c r="Q2" s="3"/>
    </row>
    <row r="3" spans="1:17" ht="15.75" thickBot="1">
      <c r="A3" s="2"/>
      <c r="B3" s="60" t="s">
        <v>71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3"/>
      <c r="Q3" s="3"/>
    </row>
    <row r="4" spans="1:17" ht="10.5" customHeight="1" thickBot="1">
      <c r="A4" s="2"/>
      <c r="B4" s="2"/>
      <c r="C4" s="58" t="s">
        <v>80</v>
      </c>
      <c r="D4" s="58" t="s">
        <v>14</v>
      </c>
      <c r="E4" s="58" t="s">
        <v>15</v>
      </c>
      <c r="F4" s="58" t="s">
        <v>54</v>
      </c>
      <c r="G4" s="67" t="s">
        <v>19</v>
      </c>
      <c r="H4" s="68"/>
      <c r="I4" s="68"/>
      <c r="J4" s="68"/>
      <c r="K4" s="68"/>
      <c r="L4" s="68"/>
      <c r="M4" s="68"/>
      <c r="N4" s="68"/>
      <c r="O4" s="68"/>
      <c r="P4" s="69"/>
      <c r="Q4" s="3"/>
    </row>
    <row r="5" spans="1:17" ht="10.5" customHeight="1" thickBot="1">
      <c r="A5" s="2"/>
      <c r="B5" s="2"/>
      <c r="C5" s="58"/>
      <c r="D5" s="58"/>
      <c r="E5" s="58"/>
      <c r="F5" s="58"/>
      <c r="G5" s="70"/>
      <c r="H5" s="71"/>
      <c r="I5" s="71"/>
      <c r="J5" s="71"/>
      <c r="K5" s="71"/>
      <c r="L5" s="71"/>
      <c r="M5" s="71"/>
      <c r="N5" s="71"/>
      <c r="O5" s="71"/>
      <c r="P5" s="72"/>
      <c r="Q5" s="3"/>
    </row>
    <row r="6" spans="1:17" ht="10.5" customHeight="1" thickBot="1">
      <c r="A6" s="2"/>
      <c r="B6" s="2"/>
      <c r="C6" s="58"/>
      <c r="D6" s="58"/>
      <c r="E6" s="58"/>
      <c r="F6" s="58"/>
      <c r="G6" s="70"/>
      <c r="H6" s="71"/>
      <c r="I6" s="71"/>
      <c r="J6" s="71"/>
      <c r="K6" s="71"/>
      <c r="L6" s="71"/>
      <c r="M6" s="71"/>
      <c r="N6" s="71"/>
      <c r="O6" s="71"/>
      <c r="P6" s="72"/>
      <c r="Q6" s="3"/>
    </row>
    <row r="7" spans="1:17" ht="10.5" customHeight="1" thickBot="1">
      <c r="A7" s="2"/>
      <c r="B7" s="2"/>
      <c r="C7" s="58"/>
      <c r="D7" s="58"/>
      <c r="E7" s="58"/>
      <c r="F7" s="58"/>
      <c r="G7" s="70"/>
      <c r="H7" s="71"/>
      <c r="I7" s="71"/>
      <c r="J7" s="71"/>
      <c r="K7" s="71"/>
      <c r="L7" s="71"/>
      <c r="M7" s="71"/>
      <c r="N7" s="71"/>
      <c r="O7" s="71"/>
      <c r="P7" s="72"/>
      <c r="Q7" s="3"/>
    </row>
    <row r="8" spans="1:17" ht="16.5" customHeight="1" thickBot="1">
      <c r="A8" s="2"/>
      <c r="B8" s="2"/>
      <c r="C8" s="58"/>
      <c r="D8" s="58"/>
      <c r="E8" s="58"/>
      <c r="F8" s="58"/>
      <c r="G8" s="73"/>
      <c r="H8" s="74"/>
      <c r="I8" s="74"/>
      <c r="J8" s="74"/>
      <c r="K8" s="74"/>
      <c r="L8" s="74"/>
      <c r="M8" s="74"/>
      <c r="N8" s="74"/>
      <c r="O8" s="74"/>
      <c r="P8" s="75"/>
      <c r="Q8" s="3"/>
    </row>
    <row r="9" spans="1:17" ht="15.75" thickBot="1">
      <c r="A9" s="2"/>
      <c r="B9" s="2"/>
      <c r="C9" s="58"/>
      <c r="D9" s="58"/>
      <c r="E9" s="58"/>
      <c r="F9" s="58"/>
      <c r="G9" s="27" t="s">
        <v>91</v>
      </c>
      <c r="H9" s="27" t="s">
        <v>98</v>
      </c>
      <c r="I9" s="27" t="s">
        <v>99</v>
      </c>
      <c r="J9" s="27" t="s">
        <v>100</v>
      </c>
      <c r="K9" s="27" t="s">
        <v>101</v>
      </c>
      <c r="L9" s="27" t="s">
        <v>102</v>
      </c>
      <c r="M9" s="27" t="s">
        <v>103</v>
      </c>
      <c r="N9" s="27" t="s">
        <v>104</v>
      </c>
      <c r="O9" s="27" t="s">
        <v>105</v>
      </c>
      <c r="P9" s="27" t="s">
        <v>106</v>
      </c>
      <c r="Q9" s="3"/>
    </row>
    <row r="10" spans="1:17" ht="15.75" thickBot="1">
      <c r="A10" s="2"/>
      <c r="B10" s="2"/>
      <c r="C10" s="58"/>
      <c r="D10" s="58"/>
      <c r="E10" s="58"/>
      <c r="F10" s="58"/>
      <c r="G10" s="27" t="s">
        <v>2</v>
      </c>
      <c r="H10" s="27" t="s">
        <v>2</v>
      </c>
      <c r="I10" s="27" t="s">
        <v>2</v>
      </c>
      <c r="J10" s="27" t="s">
        <v>2</v>
      </c>
      <c r="K10" s="27" t="s">
        <v>2</v>
      </c>
      <c r="L10" s="27" t="s">
        <v>2</v>
      </c>
      <c r="M10" s="27" t="s">
        <v>2</v>
      </c>
      <c r="N10" s="27" t="s">
        <v>2</v>
      </c>
      <c r="O10" s="27" t="s">
        <v>2</v>
      </c>
      <c r="P10" s="27" t="s">
        <v>2</v>
      </c>
      <c r="Q10" s="3"/>
    </row>
    <row r="11" spans="1:17" ht="15.75" thickBot="1">
      <c r="A11" s="2"/>
      <c r="B11" s="2"/>
      <c r="C11" s="29" t="s">
        <v>55</v>
      </c>
      <c r="D11" s="29" t="s">
        <v>56</v>
      </c>
      <c r="E11" s="29" t="s">
        <v>57</v>
      </c>
      <c r="F11" s="29" t="s">
        <v>58</v>
      </c>
      <c r="G11" s="29" t="s">
        <v>59</v>
      </c>
      <c r="H11" s="29" t="s">
        <v>107</v>
      </c>
      <c r="I11" s="29" t="s">
        <v>108</v>
      </c>
      <c r="J11" s="29" t="s">
        <v>109</v>
      </c>
      <c r="K11" s="29" t="s">
        <v>110</v>
      </c>
      <c r="L11" s="29" t="s">
        <v>111</v>
      </c>
      <c r="M11" s="29" t="s">
        <v>112</v>
      </c>
      <c r="N11" s="29" t="s">
        <v>113</v>
      </c>
      <c r="O11" s="29" t="s">
        <v>114</v>
      </c>
      <c r="P11" s="29" t="s">
        <v>115</v>
      </c>
      <c r="Q11" s="3"/>
    </row>
    <row r="12" spans="1:17" ht="15.75" customHeight="1" thickBot="1">
      <c r="A12" s="2"/>
      <c r="B12" s="2"/>
      <c r="C12" s="37">
        <v>1</v>
      </c>
      <c r="D12" s="61" t="s">
        <v>13</v>
      </c>
      <c r="E12" s="37">
        <v>1</v>
      </c>
      <c r="F12" s="30">
        <v>3.5395</v>
      </c>
      <c r="G12" s="30">
        <v>4.801</v>
      </c>
      <c r="H12" s="30">
        <v>4.801</v>
      </c>
      <c r="I12" s="30">
        <v>4.801</v>
      </c>
      <c r="J12" s="30">
        <v>4.801</v>
      </c>
      <c r="K12" s="30">
        <v>4.801</v>
      </c>
      <c r="L12" s="30">
        <v>4.801</v>
      </c>
      <c r="M12" s="30">
        <v>4.801</v>
      </c>
      <c r="N12" s="30">
        <v>4.801</v>
      </c>
      <c r="O12" s="30">
        <v>4.801</v>
      </c>
      <c r="P12" s="30">
        <v>4.801</v>
      </c>
      <c r="Q12" s="3" t="s">
        <v>50</v>
      </c>
    </row>
    <row r="13" spans="1:17" ht="15.75" customHeight="1" thickBot="1">
      <c r="A13" s="2"/>
      <c r="B13" s="2"/>
      <c r="C13" s="37">
        <v>2</v>
      </c>
      <c r="D13" s="61"/>
      <c r="E13" s="13" t="s">
        <v>72</v>
      </c>
      <c r="F13" s="30">
        <v>2825</v>
      </c>
      <c r="G13" s="30">
        <v>3963</v>
      </c>
      <c r="H13" s="30">
        <v>3963</v>
      </c>
      <c r="I13" s="30">
        <v>3963</v>
      </c>
      <c r="J13" s="30">
        <v>3963</v>
      </c>
      <c r="K13" s="30">
        <v>3963</v>
      </c>
      <c r="L13" s="30">
        <v>3963</v>
      </c>
      <c r="M13" s="30">
        <v>3963</v>
      </c>
      <c r="N13" s="30">
        <v>3963</v>
      </c>
      <c r="O13" s="30">
        <v>3963</v>
      </c>
      <c r="P13" s="30">
        <v>3963</v>
      </c>
      <c r="Q13" s="3"/>
    </row>
    <row r="14" spans="1:17" ht="15.75" customHeight="1" thickBot="1">
      <c r="A14" s="2"/>
      <c r="B14" s="2"/>
      <c r="C14" s="37">
        <v>3</v>
      </c>
      <c r="D14" s="61"/>
      <c r="E14" s="13" t="s">
        <v>73</v>
      </c>
      <c r="F14" s="38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3"/>
    </row>
    <row r="15" spans="1:17" ht="15.75" customHeight="1" thickBot="1">
      <c r="A15" s="2"/>
      <c r="B15" s="2"/>
      <c r="C15" s="37">
        <v>4</v>
      </c>
      <c r="D15" s="61"/>
      <c r="E15" s="37">
        <v>2</v>
      </c>
      <c r="F15" s="30">
        <v>9381.2288</v>
      </c>
      <c r="G15" s="30">
        <v>10952.6</v>
      </c>
      <c r="H15" s="30">
        <v>10952.6</v>
      </c>
      <c r="I15" s="30">
        <v>10952.6</v>
      </c>
      <c r="J15" s="30">
        <v>10952.6</v>
      </c>
      <c r="K15" s="30">
        <v>10952.6</v>
      </c>
      <c r="L15" s="30">
        <v>10952.6</v>
      </c>
      <c r="M15" s="30">
        <v>10952.6</v>
      </c>
      <c r="N15" s="30">
        <v>10952.6</v>
      </c>
      <c r="O15" s="30">
        <v>10952.6</v>
      </c>
      <c r="P15" s="30">
        <v>10952.6</v>
      </c>
      <c r="Q15" s="3"/>
    </row>
    <row r="16" spans="1:17" ht="15.75" customHeight="1" thickBot="1">
      <c r="A16" s="2"/>
      <c r="B16" s="2"/>
      <c r="C16" s="37">
        <v>5</v>
      </c>
      <c r="D16" s="61"/>
      <c r="E16" s="37">
        <v>3</v>
      </c>
      <c r="F16" s="30">
        <v>395.93</v>
      </c>
      <c r="G16" s="30">
        <f>2385.07</f>
        <v>2385.07</v>
      </c>
      <c r="H16" s="30">
        <f aca="true" t="shared" si="0" ref="H16:P16">2385.07+40.32</f>
        <v>2425.3900000000003</v>
      </c>
      <c r="I16" s="30">
        <f t="shared" si="0"/>
        <v>2425.3900000000003</v>
      </c>
      <c r="J16" s="30">
        <f t="shared" si="0"/>
        <v>2425.3900000000003</v>
      </c>
      <c r="K16" s="30">
        <f t="shared" si="0"/>
        <v>2425.3900000000003</v>
      </c>
      <c r="L16" s="30">
        <f t="shared" si="0"/>
        <v>2425.3900000000003</v>
      </c>
      <c r="M16" s="30">
        <f t="shared" si="0"/>
        <v>2425.3900000000003</v>
      </c>
      <c r="N16" s="30">
        <f t="shared" si="0"/>
        <v>2425.3900000000003</v>
      </c>
      <c r="O16" s="30">
        <f t="shared" si="0"/>
        <v>2425.3900000000003</v>
      </c>
      <c r="P16" s="30">
        <f t="shared" si="0"/>
        <v>2425.3900000000003</v>
      </c>
      <c r="Q16" s="3"/>
    </row>
    <row r="17" spans="1:17" ht="15.75" customHeight="1" thickBot="1">
      <c r="A17" s="2"/>
      <c r="B17" s="2"/>
      <c r="C17" s="37">
        <v>6</v>
      </c>
      <c r="D17" s="61"/>
      <c r="E17" s="37">
        <v>4</v>
      </c>
      <c r="F17" s="30">
        <v>915024.2214</v>
      </c>
      <c r="G17" s="31">
        <v>1093156</v>
      </c>
      <c r="H17" s="31">
        <f>1093156+363545</f>
        <v>1456701</v>
      </c>
      <c r="I17" s="31">
        <f aca="true" t="shared" si="1" ref="I17:P17">1093156+363545</f>
        <v>1456701</v>
      </c>
      <c r="J17" s="31">
        <f t="shared" si="1"/>
        <v>1456701</v>
      </c>
      <c r="K17" s="31">
        <f t="shared" si="1"/>
        <v>1456701</v>
      </c>
      <c r="L17" s="31">
        <f t="shared" si="1"/>
        <v>1456701</v>
      </c>
      <c r="M17" s="31">
        <f t="shared" si="1"/>
        <v>1456701</v>
      </c>
      <c r="N17" s="31">
        <f t="shared" si="1"/>
        <v>1456701</v>
      </c>
      <c r="O17" s="31">
        <f t="shared" si="1"/>
        <v>1456701</v>
      </c>
      <c r="P17" s="31">
        <f t="shared" si="1"/>
        <v>1456701</v>
      </c>
      <c r="Q17" s="3"/>
    </row>
    <row r="18" spans="1:17" ht="15.75" customHeight="1" thickBot="1">
      <c r="A18" s="2"/>
      <c r="B18" s="2"/>
      <c r="C18" s="37">
        <v>7</v>
      </c>
      <c r="D18" s="61"/>
      <c r="E18" s="37" t="s">
        <v>3</v>
      </c>
      <c r="F18" s="30">
        <v>16789.13283</v>
      </c>
      <c r="G18" s="32">
        <v>19388.81</v>
      </c>
      <c r="H18" s="32">
        <v>19388.81</v>
      </c>
      <c r="I18" s="32">
        <v>19388.81</v>
      </c>
      <c r="J18" s="32">
        <v>19388.81</v>
      </c>
      <c r="K18" s="32">
        <v>19388.81</v>
      </c>
      <c r="L18" s="32">
        <v>19388.81</v>
      </c>
      <c r="M18" s="32">
        <v>19388.81</v>
      </c>
      <c r="N18" s="32">
        <v>19388.81</v>
      </c>
      <c r="O18" s="32">
        <v>19388.81</v>
      </c>
      <c r="P18" s="32">
        <v>19388.81</v>
      </c>
      <c r="Q18" s="3"/>
    </row>
    <row r="19" spans="1:17" ht="14.25" customHeight="1" thickBot="1">
      <c r="A19" s="2"/>
      <c r="B19" s="2"/>
      <c r="C19" s="58">
        <v>8</v>
      </c>
      <c r="D19" s="61"/>
      <c r="E19" s="58" t="s">
        <v>18</v>
      </c>
      <c r="F19" s="64">
        <v>0.2887</v>
      </c>
      <c r="G19" s="49">
        <v>1.56</v>
      </c>
      <c r="H19" s="49">
        <v>1.56</v>
      </c>
      <c r="I19" s="49">
        <v>1.56</v>
      </c>
      <c r="J19" s="49">
        <v>1.56</v>
      </c>
      <c r="K19" s="49">
        <v>1.56</v>
      </c>
      <c r="L19" s="49">
        <v>1.56</v>
      </c>
      <c r="M19" s="49">
        <v>1.56</v>
      </c>
      <c r="N19" s="49">
        <v>1.56</v>
      </c>
      <c r="O19" s="49">
        <v>1.56</v>
      </c>
      <c r="P19" s="49">
        <v>1.56</v>
      </c>
      <c r="Q19" s="3"/>
    </row>
    <row r="20" spans="1:17" ht="14.25" customHeight="1" thickBot="1">
      <c r="A20" s="2"/>
      <c r="B20" s="2"/>
      <c r="C20" s="58"/>
      <c r="D20" s="61"/>
      <c r="E20" s="58"/>
      <c r="F20" s="65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3"/>
    </row>
    <row r="21" spans="1:17" ht="14.25" customHeight="1" thickBot="1">
      <c r="A21" s="2"/>
      <c r="B21" s="2"/>
      <c r="C21" s="58"/>
      <c r="D21" s="61"/>
      <c r="E21" s="58"/>
      <c r="F21" s="65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3"/>
    </row>
    <row r="22" spans="1:17" ht="14.25" customHeight="1" thickBot="1">
      <c r="A22" s="2"/>
      <c r="B22" s="2"/>
      <c r="C22" s="58"/>
      <c r="D22" s="61"/>
      <c r="E22" s="58"/>
      <c r="F22" s="66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3"/>
    </row>
    <row r="23" spans="1:17" ht="14.25" customHeight="1" thickBot="1">
      <c r="A23" s="2"/>
      <c r="B23" s="2"/>
      <c r="C23" s="58">
        <v>9</v>
      </c>
      <c r="D23" s="61" t="s">
        <v>16</v>
      </c>
      <c r="E23" s="61"/>
      <c r="F23" s="36" t="s">
        <v>93</v>
      </c>
      <c r="G23" s="36" t="s">
        <v>90</v>
      </c>
      <c r="H23" s="36" t="s">
        <v>90</v>
      </c>
      <c r="I23" s="36" t="s">
        <v>90</v>
      </c>
      <c r="J23" s="36" t="s">
        <v>90</v>
      </c>
      <c r="K23" s="36" t="s">
        <v>90</v>
      </c>
      <c r="L23" s="36" t="s">
        <v>90</v>
      </c>
      <c r="M23" s="36" t="s">
        <v>90</v>
      </c>
      <c r="N23" s="36" t="s">
        <v>90</v>
      </c>
      <c r="O23" s="36" t="s">
        <v>90</v>
      </c>
      <c r="P23" s="36" t="s">
        <v>90</v>
      </c>
      <c r="Q23" s="3"/>
    </row>
    <row r="24" spans="1:17" ht="14.25" customHeight="1" thickBot="1">
      <c r="A24" s="2"/>
      <c r="B24" s="2"/>
      <c r="C24" s="58"/>
      <c r="D24" s="61"/>
      <c r="E24" s="61"/>
      <c r="F24" s="36">
        <f aca="true" t="shared" si="2" ref="F24:P24">F12+F15+F16+F17+F18+F19</f>
        <v>941594.3412300001</v>
      </c>
      <c r="G24" s="36">
        <f t="shared" si="2"/>
        <v>1125888.841</v>
      </c>
      <c r="H24" s="36">
        <f t="shared" si="2"/>
        <v>1489474.161</v>
      </c>
      <c r="I24" s="36">
        <f t="shared" si="2"/>
        <v>1489474.161</v>
      </c>
      <c r="J24" s="36">
        <f t="shared" si="2"/>
        <v>1489474.161</v>
      </c>
      <c r="K24" s="36">
        <f t="shared" si="2"/>
        <v>1489474.161</v>
      </c>
      <c r="L24" s="36">
        <f t="shared" si="2"/>
        <v>1489474.161</v>
      </c>
      <c r="M24" s="36">
        <f t="shared" si="2"/>
        <v>1489474.161</v>
      </c>
      <c r="N24" s="36">
        <f t="shared" si="2"/>
        <v>1489474.161</v>
      </c>
      <c r="O24" s="36">
        <f t="shared" si="2"/>
        <v>1489474.161</v>
      </c>
      <c r="P24" s="36">
        <f t="shared" si="2"/>
        <v>1489474.161</v>
      </c>
      <c r="Q24" s="3"/>
    </row>
    <row r="25" spans="1:17" ht="11.25" customHeight="1" thickBot="1">
      <c r="A25" s="2"/>
      <c r="B25" s="2"/>
      <c r="C25" s="58">
        <v>10</v>
      </c>
      <c r="D25" s="61" t="s">
        <v>17</v>
      </c>
      <c r="E25" s="58">
        <v>1</v>
      </c>
      <c r="F25" s="62">
        <v>3.5395</v>
      </c>
      <c r="G25" s="52">
        <v>4.801</v>
      </c>
      <c r="H25" s="52">
        <v>4.801</v>
      </c>
      <c r="I25" s="52">
        <v>4.801</v>
      </c>
      <c r="J25" s="52">
        <v>4.801</v>
      </c>
      <c r="K25" s="52">
        <v>4.801</v>
      </c>
      <c r="L25" s="52">
        <v>4.801</v>
      </c>
      <c r="M25" s="52">
        <v>4.801</v>
      </c>
      <c r="N25" s="52">
        <v>4.801</v>
      </c>
      <c r="O25" s="52">
        <v>4.801</v>
      </c>
      <c r="P25" s="52">
        <v>4.801</v>
      </c>
      <c r="Q25" s="3"/>
    </row>
    <row r="26" spans="1:17" ht="11.25" customHeight="1" thickBot="1">
      <c r="A26" s="2"/>
      <c r="B26" s="2"/>
      <c r="C26" s="58"/>
      <c r="D26" s="61"/>
      <c r="E26" s="58"/>
      <c r="F26" s="63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4"/>
    </row>
    <row r="27" spans="1:17" ht="16.5" customHeight="1" thickBot="1">
      <c r="A27" s="2"/>
      <c r="B27" s="2"/>
      <c r="C27" s="37">
        <v>11</v>
      </c>
      <c r="D27" s="61"/>
      <c r="E27" s="13" t="s">
        <v>72</v>
      </c>
      <c r="F27" s="30">
        <v>2825</v>
      </c>
      <c r="G27" s="30">
        <v>3963</v>
      </c>
      <c r="H27" s="30">
        <v>3963</v>
      </c>
      <c r="I27" s="30">
        <v>3963</v>
      </c>
      <c r="J27" s="30">
        <v>3963</v>
      </c>
      <c r="K27" s="30">
        <v>3963</v>
      </c>
      <c r="L27" s="30">
        <v>3963</v>
      </c>
      <c r="M27" s="30">
        <v>3963</v>
      </c>
      <c r="N27" s="30">
        <v>3963</v>
      </c>
      <c r="O27" s="30">
        <v>3963</v>
      </c>
      <c r="P27" s="30">
        <v>3963</v>
      </c>
      <c r="Q27" s="4"/>
    </row>
    <row r="28" spans="1:17" ht="16.5" customHeight="1" thickBot="1">
      <c r="A28" s="2"/>
      <c r="B28" s="2"/>
      <c r="C28" s="37">
        <v>12</v>
      </c>
      <c r="D28" s="61"/>
      <c r="E28" s="13" t="s">
        <v>73</v>
      </c>
      <c r="F28" s="38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4"/>
    </row>
    <row r="29" spans="1:17" ht="16.5" customHeight="1" thickBot="1">
      <c r="A29" s="2"/>
      <c r="B29" s="2"/>
      <c r="C29" s="37">
        <v>13</v>
      </c>
      <c r="D29" s="61"/>
      <c r="E29" s="37">
        <v>2</v>
      </c>
      <c r="F29" s="35">
        <v>1.2</v>
      </c>
      <c r="G29" s="35">
        <v>2.55</v>
      </c>
      <c r="H29" s="35">
        <v>2.55</v>
      </c>
      <c r="I29" s="35">
        <v>2.55</v>
      </c>
      <c r="J29" s="35">
        <v>2.55</v>
      </c>
      <c r="K29" s="35">
        <v>2.55</v>
      </c>
      <c r="L29" s="35">
        <v>2.55</v>
      </c>
      <c r="M29" s="35">
        <v>2.55</v>
      </c>
      <c r="N29" s="35">
        <v>2.55</v>
      </c>
      <c r="O29" s="35">
        <v>2.55</v>
      </c>
      <c r="P29" s="35">
        <v>2.55</v>
      </c>
      <c r="Q29" s="4"/>
    </row>
    <row r="30" spans="1:17" ht="16.5" customHeight="1" thickBot="1">
      <c r="A30" s="2"/>
      <c r="B30" s="2"/>
      <c r="C30" s="37">
        <v>14</v>
      </c>
      <c r="D30" s="61"/>
      <c r="E30" s="37">
        <v>3</v>
      </c>
      <c r="F30" s="30">
        <v>192.34</v>
      </c>
      <c r="G30" s="30">
        <v>369.44</v>
      </c>
      <c r="H30" s="30">
        <v>369.44</v>
      </c>
      <c r="I30" s="30">
        <v>369.44</v>
      </c>
      <c r="J30" s="30">
        <v>369.44</v>
      </c>
      <c r="K30" s="30">
        <v>369.44</v>
      </c>
      <c r="L30" s="30">
        <v>369.44</v>
      </c>
      <c r="M30" s="30">
        <v>369.44</v>
      </c>
      <c r="N30" s="30">
        <v>369.44</v>
      </c>
      <c r="O30" s="30">
        <v>369.44</v>
      </c>
      <c r="P30" s="30">
        <v>369.44</v>
      </c>
      <c r="Q30" s="4"/>
    </row>
    <row r="31" spans="1:17" ht="16.5" customHeight="1" thickBot="1">
      <c r="A31" s="2"/>
      <c r="B31" s="2"/>
      <c r="C31" s="37">
        <v>15</v>
      </c>
      <c r="D31" s="61"/>
      <c r="E31" s="37">
        <v>4</v>
      </c>
      <c r="F31" s="30">
        <v>292.5694</v>
      </c>
      <c r="G31" s="30">
        <v>30408.34</v>
      </c>
      <c r="H31" s="30">
        <v>30408.34</v>
      </c>
      <c r="I31" s="30">
        <v>30408.34</v>
      </c>
      <c r="J31" s="30">
        <v>30408.34</v>
      </c>
      <c r="K31" s="30">
        <v>30408.34</v>
      </c>
      <c r="L31" s="30">
        <v>30408.34</v>
      </c>
      <c r="M31" s="30">
        <v>30408.34</v>
      </c>
      <c r="N31" s="30">
        <v>30408.34</v>
      </c>
      <c r="O31" s="30">
        <v>30408.34</v>
      </c>
      <c r="P31" s="30">
        <v>30408.34</v>
      </c>
      <c r="Q31" s="4"/>
    </row>
    <row r="32" spans="1:17" ht="16.5" customHeight="1" thickBot="1">
      <c r="A32" s="2"/>
      <c r="B32" s="2"/>
      <c r="C32" s="37">
        <v>16</v>
      </c>
      <c r="D32" s="61"/>
      <c r="E32" s="37" t="s">
        <v>3</v>
      </c>
      <c r="F32" s="30">
        <v>3018.978825</v>
      </c>
      <c r="G32" s="30">
        <v>18784.58</v>
      </c>
      <c r="H32" s="30">
        <v>18784.58</v>
      </c>
      <c r="I32" s="30">
        <v>18784.58</v>
      </c>
      <c r="J32" s="30">
        <v>18784.58</v>
      </c>
      <c r="K32" s="30">
        <v>18784.58</v>
      </c>
      <c r="L32" s="30">
        <v>18784.58</v>
      </c>
      <c r="M32" s="30">
        <v>18784.58</v>
      </c>
      <c r="N32" s="30">
        <v>18784.58</v>
      </c>
      <c r="O32" s="30">
        <v>18784.58</v>
      </c>
      <c r="P32" s="30">
        <v>18784.58</v>
      </c>
      <c r="Q32" s="4"/>
    </row>
    <row r="33" spans="1:17" ht="15" customHeight="1" thickBot="1">
      <c r="A33" s="2"/>
      <c r="B33" s="2"/>
      <c r="C33" s="58">
        <v>17</v>
      </c>
      <c r="D33" s="55" t="s">
        <v>4</v>
      </c>
      <c r="E33" s="55"/>
      <c r="F33" s="36" t="s">
        <v>93</v>
      </c>
      <c r="G33" s="36" t="s">
        <v>92</v>
      </c>
      <c r="H33" s="36" t="s">
        <v>92</v>
      </c>
      <c r="I33" s="36" t="s">
        <v>92</v>
      </c>
      <c r="J33" s="36" t="s">
        <v>92</v>
      </c>
      <c r="K33" s="36" t="s">
        <v>92</v>
      </c>
      <c r="L33" s="36" t="s">
        <v>92</v>
      </c>
      <c r="M33" s="36" t="s">
        <v>92</v>
      </c>
      <c r="N33" s="36" t="s">
        <v>92</v>
      </c>
      <c r="O33" s="36" t="s">
        <v>92</v>
      </c>
      <c r="P33" s="36" t="s">
        <v>92</v>
      </c>
      <c r="Q33" s="53"/>
    </row>
    <row r="34" spans="1:17" ht="15" customHeight="1" thickBot="1">
      <c r="A34" s="2"/>
      <c r="B34" s="2"/>
      <c r="C34" s="58"/>
      <c r="D34" s="55"/>
      <c r="E34" s="55"/>
      <c r="F34" s="36">
        <f>F25+F29+F30+F31+F32</f>
        <v>3508.6277250000003</v>
      </c>
      <c r="G34" s="36">
        <f aca="true" t="shared" si="3" ref="G34:P34">SUM(G25+G28+G29+G30+G31+G32)</f>
        <v>49569.711</v>
      </c>
      <c r="H34" s="36">
        <f t="shared" si="3"/>
        <v>49569.711</v>
      </c>
      <c r="I34" s="36">
        <f t="shared" si="3"/>
        <v>49569.711</v>
      </c>
      <c r="J34" s="36">
        <f t="shared" si="3"/>
        <v>49569.711</v>
      </c>
      <c r="K34" s="36">
        <f t="shared" si="3"/>
        <v>49569.711</v>
      </c>
      <c r="L34" s="36">
        <f t="shared" si="3"/>
        <v>49569.711</v>
      </c>
      <c r="M34" s="36">
        <f t="shared" si="3"/>
        <v>49569.711</v>
      </c>
      <c r="N34" s="36">
        <f t="shared" si="3"/>
        <v>49569.711</v>
      </c>
      <c r="O34" s="36">
        <f t="shared" si="3"/>
        <v>49569.711</v>
      </c>
      <c r="P34" s="36">
        <f t="shared" si="3"/>
        <v>49569.711</v>
      </c>
      <c r="Q34" s="54"/>
    </row>
    <row r="35" spans="1:17" ht="15" customHeight="1">
      <c r="A35" s="2"/>
      <c r="B35" s="2"/>
      <c r="C35" s="40"/>
      <c r="D35" s="10"/>
      <c r="E35" s="10"/>
      <c r="F35" s="14"/>
      <c r="G35" s="14"/>
      <c r="H35" s="14"/>
      <c r="I35" s="14"/>
      <c r="J35" s="14"/>
      <c r="K35" s="14"/>
      <c r="L35" s="14"/>
      <c r="M35" s="14"/>
      <c r="N35" s="14"/>
      <c r="O35" s="28"/>
      <c r="P35" s="46"/>
      <c r="Q35" s="54"/>
    </row>
    <row r="36" spans="1:17" ht="15" customHeight="1" thickBot="1">
      <c r="A36" s="2"/>
      <c r="B36" s="2"/>
      <c r="C36" s="56" t="s">
        <v>74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46"/>
      <c r="Q36" s="54"/>
    </row>
    <row r="37" spans="1:17" ht="15" customHeight="1" thickBot="1">
      <c r="A37" s="2"/>
      <c r="B37" s="2"/>
      <c r="C37" s="29" t="s">
        <v>55</v>
      </c>
      <c r="D37" s="29" t="s">
        <v>56</v>
      </c>
      <c r="E37" s="29" t="s">
        <v>57</v>
      </c>
      <c r="F37" s="29" t="s">
        <v>58</v>
      </c>
      <c r="G37" s="29" t="s">
        <v>59</v>
      </c>
      <c r="H37" s="29" t="s">
        <v>107</v>
      </c>
      <c r="I37" s="29" t="s">
        <v>108</v>
      </c>
      <c r="J37" s="29" t="s">
        <v>109</v>
      </c>
      <c r="K37" s="29" t="s">
        <v>110</v>
      </c>
      <c r="L37" s="29" t="s">
        <v>111</v>
      </c>
      <c r="M37" s="29" t="s">
        <v>112</v>
      </c>
      <c r="N37" s="29" t="s">
        <v>113</v>
      </c>
      <c r="O37" s="29" t="s">
        <v>114</v>
      </c>
      <c r="P37" s="29" t="s">
        <v>115</v>
      </c>
      <c r="Q37" s="54"/>
    </row>
    <row r="38" spans="1:17" ht="15.75" thickBot="1">
      <c r="A38" s="2"/>
      <c r="B38" s="2"/>
      <c r="C38" s="37">
        <v>18</v>
      </c>
      <c r="D38" s="55" t="s">
        <v>81</v>
      </c>
      <c r="E38" s="37">
        <v>1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54"/>
    </row>
    <row r="39" spans="1:17" ht="15.75" thickBot="1">
      <c r="A39" s="2"/>
      <c r="B39" s="2"/>
      <c r="C39" s="37">
        <v>19</v>
      </c>
      <c r="D39" s="55"/>
      <c r="E39" s="13" t="s">
        <v>72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54"/>
    </row>
    <row r="40" spans="1:17" ht="15.75" thickBot="1">
      <c r="A40" s="2"/>
      <c r="B40" s="2"/>
      <c r="C40" s="37">
        <v>20</v>
      </c>
      <c r="D40" s="55"/>
      <c r="E40" s="13" t="s">
        <v>73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4"/>
    </row>
    <row r="41" spans="1:17" ht="15.75" thickBot="1">
      <c r="A41" s="2"/>
      <c r="B41" s="2"/>
      <c r="C41" s="37">
        <v>21</v>
      </c>
      <c r="D41" s="55"/>
      <c r="E41" s="37">
        <v>2</v>
      </c>
      <c r="F41" s="17">
        <v>0.0388</v>
      </c>
      <c r="G41" s="17">
        <v>0.05</v>
      </c>
      <c r="H41" s="17">
        <v>0.05</v>
      </c>
      <c r="I41" s="17">
        <v>0.05</v>
      </c>
      <c r="J41" s="17">
        <v>0.05</v>
      </c>
      <c r="K41" s="17">
        <v>0.05</v>
      </c>
      <c r="L41" s="17">
        <v>0.05</v>
      </c>
      <c r="M41" s="17">
        <v>0.05</v>
      </c>
      <c r="N41" s="17">
        <v>0.05</v>
      </c>
      <c r="O41" s="17">
        <v>0.05</v>
      </c>
      <c r="P41" s="17">
        <v>0.05</v>
      </c>
      <c r="Q41" s="5"/>
    </row>
    <row r="42" spans="1:17" ht="15.75" thickBot="1">
      <c r="A42" s="2"/>
      <c r="B42" s="2"/>
      <c r="C42" s="37">
        <v>22</v>
      </c>
      <c r="D42" s="55"/>
      <c r="E42" s="37">
        <v>3</v>
      </c>
      <c r="F42" s="21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35">
        <v>0</v>
      </c>
      <c r="Q42" s="3"/>
    </row>
    <row r="43" spans="1:17" ht="15.75" thickBot="1">
      <c r="A43" s="2"/>
      <c r="B43" s="2"/>
      <c r="C43" s="37">
        <v>23</v>
      </c>
      <c r="D43" s="55"/>
      <c r="E43" s="37">
        <v>4</v>
      </c>
      <c r="F43" s="21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"/>
    </row>
    <row r="44" spans="1:17" ht="15" customHeight="1" thickBot="1">
      <c r="A44" s="2"/>
      <c r="B44" s="2"/>
      <c r="C44" s="37">
        <v>24</v>
      </c>
      <c r="D44" s="55" t="s">
        <v>5</v>
      </c>
      <c r="E44" s="55"/>
      <c r="F44" s="35">
        <f aca="true" t="shared" si="4" ref="F44:P44">SUM(F38:F43)</f>
        <v>0.0388</v>
      </c>
      <c r="G44" s="35">
        <f t="shared" si="4"/>
        <v>0.05</v>
      </c>
      <c r="H44" s="35">
        <f t="shared" si="4"/>
        <v>0.05</v>
      </c>
      <c r="I44" s="35">
        <f t="shared" si="4"/>
        <v>0.05</v>
      </c>
      <c r="J44" s="35">
        <f t="shared" si="4"/>
        <v>0.05</v>
      </c>
      <c r="K44" s="35">
        <f t="shared" si="4"/>
        <v>0.05</v>
      </c>
      <c r="L44" s="35">
        <f t="shared" si="4"/>
        <v>0.05</v>
      </c>
      <c r="M44" s="35">
        <f t="shared" si="4"/>
        <v>0.05</v>
      </c>
      <c r="N44" s="35">
        <f t="shared" si="4"/>
        <v>0.05</v>
      </c>
      <c r="O44" s="35">
        <f t="shared" si="4"/>
        <v>0.05</v>
      </c>
      <c r="P44" s="35">
        <f t="shared" si="4"/>
        <v>0.05</v>
      </c>
      <c r="Q44" s="3"/>
    </row>
    <row r="45" spans="1:17" ht="15.75" thickBot="1">
      <c r="A45" s="2"/>
      <c r="B45" s="2"/>
      <c r="C45" s="37">
        <v>25</v>
      </c>
      <c r="D45" s="55" t="s">
        <v>82</v>
      </c>
      <c r="E45" s="37">
        <v>1</v>
      </c>
      <c r="F45" s="21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"/>
    </row>
    <row r="46" spans="1:17" ht="15.75" thickBot="1">
      <c r="A46" s="2"/>
      <c r="B46" s="2"/>
      <c r="C46" s="37">
        <v>26</v>
      </c>
      <c r="D46" s="55"/>
      <c r="E46" s="37">
        <v>2</v>
      </c>
      <c r="F46" s="30">
        <v>9379.99</v>
      </c>
      <c r="G46" s="32">
        <v>10950</v>
      </c>
      <c r="H46" s="32">
        <v>10950</v>
      </c>
      <c r="I46" s="32">
        <v>10950</v>
      </c>
      <c r="J46" s="32">
        <v>10950</v>
      </c>
      <c r="K46" s="32">
        <v>10950</v>
      </c>
      <c r="L46" s="32">
        <v>10950</v>
      </c>
      <c r="M46" s="32">
        <v>10950</v>
      </c>
      <c r="N46" s="32">
        <v>10950</v>
      </c>
      <c r="O46" s="32">
        <v>10950</v>
      </c>
      <c r="P46" s="32">
        <v>10950</v>
      </c>
      <c r="Q46" s="3"/>
    </row>
    <row r="47" spans="1:17" ht="15.75" thickBot="1">
      <c r="A47" s="2"/>
      <c r="B47" s="2"/>
      <c r="C47" s="37">
        <v>27</v>
      </c>
      <c r="D47" s="55"/>
      <c r="E47" s="37">
        <v>3</v>
      </c>
      <c r="F47" s="21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"/>
    </row>
    <row r="48" spans="1:17" ht="15.75" thickBot="1">
      <c r="A48" s="2"/>
      <c r="B48" s="2"/>
      <c r="C48" s="37">
        <v>28</v>
      </c>
      <c r="D48" s="55"/>
      <c r="E48" s="37">
        <v>4</v>
      </c>
      <c r="F48" s="30">
        <v>1322.19</v>
      </c>
      <c r="G48" s="30">
        <v>1600.8</v>
      </c>
      <c r="H48" s="30">
        <v>1600.8</v>
      </c>
      <c r="I48" s="30">
        <v>1600.8</v>
      </c>
      <c r="J48" s="30">
        <v>1600.8</v>
      </c>
      <c r="K48" s="30">
        <v>1600.8</v>
      </c>
      <c r="L48" s="30">
        <v>1600.8</v>
      </c>
      <c r="M48" s="30">
        <v>1600.8</v>
      </c>
      <c r="N48" s="30">
        <v>1600.8</v>
      </c>
      <c r="O48" s="30">
        <v>1600.8</v>
      </c>
      <c r="P48" s="30">
        <v>1600.8</v>
      </c>
      <c r="Q48" s="3"/>
    </row>
    <row r="49" spans="1:17" ht="15.75" thickBot="1">
      <c r="A49" s="2"/>
      <c r="B49" s="2"/>
      <c r="C49" s="37">
        <v>29</v>
      </c>
      <c r="D49" s="55"/>
      <c r="E49" s="37" t="s">
        <v>3</v>
      </c>
      <c r="F49" s="21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35">
        <v>0</v>
      </c>
      <c r="Q49" s="3"/>
    </row>
    <row r="50" spans="1:17" ht="15" customHeight="1" thickBot="1">
      <c r="A50" s="2"/>
      <c r="B50" s="2"/>
      <c r="C50" s="37">
        <v>30</v>
      </c>
      <c r="D50" s="55" t="s">
        <v>6</v>
      </c>
      <c r="E50" s="55"/>
      <c r="F50" s="35">
        <f aca="true" t="shared" si="5" ref="F50:P50">SUM(F45:F49)</f>
        <v>10702.18</v>
      </c>
      <c r="G50" s="35">
        <f t="shared" si="5"/>
        <v>12550.8</v>
      </c>
      <c r="H50" s="35">
        <f t="shared" si="5"/>
        <v>12550.8</v>
      </c>
      <c r="I50" s="35">
        <f t="shared" si="5"/>
        <v>12550.8</v>
      </c>
      <c r="J50" s="35">
        <f t="shared" si="5"/>
        <v>12550.8</v>
      </c>
      <c r="K50" s="35">
        <f t="shared" si="5"/>
        <v>12550.8</v>
      </c>
      <c r="L50" s="35">
        <f t="shared" si="5"/>
        <v>12550.8</v>
      </c>
      <c r="M50" s="35">
        <f t="shared" si="5"/>
        <v>12550.8</v>
      </c>
      <c r="N50" s="35">
        <f t="shared" si="5"/>
        <v>12550.8</v>
      </c>
      <c r="O50" s="35">
        <f t="shared" si="5"/>
        <v>12550.8</v>
      </c>
      <c r="P50" s="35">
        <f t="shared" si="5"/>
        <v>12550.8</v>
      </c>
      <c r="Q50" s="3"/>
    </row>
    <row r="51" spans="1:17" ht="15.75" thickBot="1">
      <c r="A51" s="2"/>
      <c r="B51" s="2"/>
      <c r="C51" s="37">
        <v>31</v>
      </c>
      <c r="D51" s="55" t="s">
        <v>83</v>
      </c>
      <c r="E51" s="37">
        <v>1</v>
      </c>
      <c r="F51" s="21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3"/>
    </row>
    <row r="52" spans="1:17" ht="15.75" thickBot="1">
      <c r="A52" s="2"/>
      <c r="B52" s="2"/>
      <c r="C52" s="37">
        <v>32</v>
      </c>
      <c r="D52" s="55"/>
      <c r="E52" s="13" t="s">
        <v>72</v>
      </c>
      <c r="F52" s="21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3"/>
    </row>
    <row r="53" spans="1:17" ht="15.75" thickBot="1">
      <c r="A53" s="2"/>
      <c r="B53" s="2"/>
      <c r="C53" s="37">
        <v>33</v>
      </c>
      <c r="D53" s="55"/>
      <c r="E53" s="13" t="s">
        <v>73</v>
      </c>
      <c r="F53" s="21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  <c r="P53" s="23">
        <v>0</v>
      </c>
      <c r="Q53" s="3"/>
    </row>
    <row r="54" spans="1:17" ht="15.75" thickBot="1">
      <c r="A54" s="2"/>
      <c r="B54" s="2"/>
      <c r="C54" s="37">
        <v>34</v>
      </c>
      <c r="D54" s="55"/>
      <c r="E54" s="37">
        <v>2</v>
      </c>
      <c r="F54" s="22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v>0</v>
      </c>
      <c r="P54" s="24">
        <v>0</v>
      </c>
      <c r="Q54" s="3"/>
    </row>
    <row r="55" spans="1:17" ht="15.75" thickBot="1">
      <c r="A55" s="2"/>
      <c r="B55" s="2"/>
      <c r="C55" s="37">
        <v>35</v>
      </c>
      <c r="D55" s="55"/>
      <c r="E55" s="37">
        <v>3</v>
      </c>
      <c r="F55" s="21">
        <v>0</v>
      </c>
      <c r="G55" s="18">
        <v>8.2</v>
      </c>
      <c r="H55" s="18">
        <v>8.2</v>
      </c>
      <c r="I55" s="18">
        <v>8.2</v>
      </c>
      <c r="J55" s="18">
        <v>8.2</v>
      </c>
      <c r="K55" s="18">
        <v>8.2</v>
      </c>
      <c r="L55" s="18">
        <v>8.2</v>
      </c>
      <c r="M55" s="18">
        <v>8.2</v>
      </c>
      <c r="N55" s="18">
        <v>8.2</v>
      </c>
      <c r="O55" s="18">
        <v>8.2</v>
      </c>
      <c r="P55" s="18">
        <v>8.2</v>
      </c>
      <c r="Q55" s="3"/>
    </row>
    <row r="56" spans="1:17" ht="15.75" thickBot="1">
      <c r="A56" s="2"/>
      <c r="B56" s="2"/>
      <c r="C56" s="37">
        <v>36</v>
      </c>
      <c r="D56" s="55"/>
      <c r="E56" s="37">
        <v>4</v>
      </c>
      <c r="F56" s="30">
        <v>913235.64</v>
      </c>
      <c r="G56" s="32">
        <v>1061131</v>
      </c>
      <c r="H56" s="32">
        <f>1061131+363545</f>
        <v>1424676</v>
      </c>
      <c r="I56" s="32">
        <f aca="true" t="shared" si="6" ref="I56:P56">1061131+363545</f>
        <v>1424676</v>
      </c>
      <c r="J56" s="32">
        <f t="shared" si="6"/>
        <v>1424676</v>
      </c>
      <c r="K56" s="32">
        <f t="shared" si="6"/>
        <v>1424676</v>
      </c>
      <c r="L56" s="32">
        <f t="shared" si="6"/>
        <v>1424676</v>
      </c>
      <c r="M56" s="32">
        <f t="shared" si="6"/>
        <v>1424676</v>
      </c>
      <c r="N56" s="32">
        <f t="shared" si="6"/>
        <v>1424676</v>
      </c>
      <c r="O56" s="32">
        <f t="shared" si="6"/>
        <v>1424676</v>
      </c>
      <c r="P56" s="32">
        <f t="shared" si="6"/>
        <v>1424676</v>
      </c>
      <c r="Q56" s="3"/>
    </row>
    <row r="57" spans="1:17" ht="15.75" thickBot="1">
      <c r="A57" s="2"/>
      <c r="B57" s="2"/>
      <c r="C57" s="37">
        <v>37</v>
      </c>
      <c r="D57" s="55"/>
      <c r="E57" s="37" t="s">
        <v>3</v>
      </c>
      <c r="F57" s="21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"/>
    </row>
    <row r="58" spans="1:17" ht="15.75" thickBot="1">
      <c r="A58" s="2"/>
      <c r="B58" s="2"/>
      <c r="C58" s="58">
        <v>38</v>
      </c>
      <c r="D58" s="55"/>
      <c r="E58" s="58" t="s">
        <v>18</v>
      </c>
      <c r="F58" s="59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3"/>
    </row>
    <row r="59" spans="1:17" ht="15.75" thickBot="1">
      <c r="A59" s="2"/>
      <c r="B59" s="2"/>
      <c r="C59" s="58"/>
      <c r="D59" s="55"/>
      <c r="E59" s="58"/>
      <c r="F59" s="59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3"/>
    </row>
    <row r="60" spans="1:17" ht="15.75" thickBot="1">
      <c r="A60" s="2"/>
      <c r="B60" s="2"/>
      <c r="C60" s="58"/>
      <c r="D60" s="55"/>
      <c r="E60" s="58"/>
      <c r="F60" s="59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3"/>
    </row>
    <row r="61" spans="1:17" ht="15.75" thickBot="1">
      <c r="A61" s="2"/>
      <c r="B61" s="2"/>
      <c r="C61" s="58"/>
      <c r="D61" s="55"/>
      <c r="E61" s="58"/>
      <c r="F61" s="59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3"/>
    </row>
    <row r="62" spans="1:17" ht="15" customHeight="1" thickBot="1">
      <c r="A62" s="2"/>
      <c r="B62" s="2"/>
      <c r="C62" s="58">
        <v>39</v>
      </c>
      <c r="D62" s="55" t="s">
        <v>7</v>
      </c>
      <c r="E62" s="55"/>
      <c r="F62" s="36" t="s">
        <v>60</v>
      </c>
      <c r="G62" s="36" t="s">
        <v>60</v>
      </c>
      <c r="H62" s="36" t="s">
        <v>60</v>
      </c>
      <c r="I62" s="36" t="s">
        <v>60</v>
      </c>
      <c r="J62" s="36" t="s">
        <v>60</v>
      </c>
      <c r="K62" s="36" t="s">
        <v>60</v>
      </c>
      <c r="L62" s="36" t="s">
        <v>60</v>
      </c>
      <c r="M62" s="36" t="s">
        <v>60</v>
      </c>
      <c r="N62" s="36" t="s">
        <v>60</v>
      </c>
      <c r="O62" s="36" t="s">
        <v>60</v>
      </c>
      <c r="P62" s="36" t="s">
        <v>60</v>
      </c>
      <c r="Q62" s="3"/>
    </row>
    <row r="63" spans="1:17" ht="15" customHeight="1" thickBot="1">
      <c r="A63" s="2"/>
      <c r="B63" s="2"/>
      <c r="C63" s="58"/>
      <c r="D63" s="55"/>
      <c r="E63" s="55"/>
      <c r="F63" s="36">
        <f>SUM(F51:F61)</f>
        <v>913235.64</v>
      </c>
      <c r="G63" s="36">
        <f aca="true" t="shared" si="7" ref="G63:P63">G51+G53+G54+G55+G56+G57+G58</f>
        <v>1061139.2</v>
      </c>
      <c r="H63" s="36">
        <f t="shared" si="7"/>
        <v>1424684.2</v>
      </c>
      <c r="I63" s="36">
        <f t="shared" si="7"/>
        <v>1424684.2</v>
      </c>
      <c r="J63" s="36">
        <f t="shared" si="7"/>
        <v>1424684.2</v>
      </c>
      <c r="K63" s="36">
        <f t="shared" si="7"/>
        <v>1424684.2</v>
      </c>
      <c r="L63" s="36">
        <f t="shared" si="7"/>
        <v>1424684.2</v>
      </c>
      <c r="M63" s="36">
        <f t="shared" si="7"/>
        <v>1424684.2</v>
      </c>
      <c r="N63" s="36">
        <f t="shared" si="7"/>
        <v>1424684.2</v>
      </c>
      <c r="O63" s="36">
        <f t="shared" si="7"/>
        <v>1424684.2</v>
      </c>
      <c r="P63" s="36">
        <f t="shared" si="7"/>
        <v>1424684.2</v>
      </c>
      <c r="Q63" s="3"/>
    </row>
    <row r="64" spans="1:17" ht="15" customHeight="1">
      <c r="A64" s="2"/>
      <c r="B64" s="2"/>
      <c r="C64" s="40"/>
      <c r="D64" s="10"/>
      <c r="E64" s="10"/>
      <c r="F64" s="14"/>
      <c r="G64" s="14"/>
      <c r="H64" s="14"/>
      <c r="I64" s="14"/>
      <c r="J64" s="14"/>
      <c r="K64" s="14"/>
      <c r="L64" s="14"/>
      <c r="M64" s="14"/>
      <c r="N64" s="14"/>
      <c r="O64" s="28"/>
      <c r="P64" s="46"/>
      <c r="Q64" s="3"/>
    </row>
    <row r="65" spans="1:17" ht="15" customHeight="1">
      <c r="A65" s="2"/>
      <c r="B65" s="2"/>
      <c r="C65" s="40"/>
      <c r="D65" s="10"/>
      <c r="E65" s="10"/>
      <c r="F65" s="14"/>
      <c r="G65" s="14"/>
      <c r="H65" s="14"/>
      <c r="I65" s="14"/>
      <c r="J65" s="14"/>
      <c r="K65" s="14"/>
      <c r="L65" s="14"/>
      <c r="M65" s="14"/>
      <c r="N65" s="14"/>
      <c r="O65" s="28"/>
      <c r="P65" s="46"/>
      <c r="Q65" s="3"/>
    </row>
    <row r="66" spans="1:17" ht="15" customHeight="1">
      <c r="A66" s="2"/>
      <c r="B66" s="2"/>
      <c r="C66" s="40"/>
      <c r="D66" s="10"/>
      <c r="E66" s="10"/>
      <c r="F66" s="14"/>
      <c r="G66" s="14"/>
      <c r="H66" s="14"/>
      <c r="I66" s="14"/>
      <c r="J66" s="14"/>
      <c r="K66" s="14"/>
      <c r="L66" s="14"/>
      <c r="M66" s="14"/>
      <c r="N66" s="14"/>
      <c r="O66" s="28"/>
      <c r="P66" s="46"/>
      <c r="Q66" s="3"/>
    </row>
    <row r="67" spans="1:17" ht="15" customHeight="1">
      <c r="A67" s="2"/>
      <c r="B67" s="2"/>
      <c r="C67" s="40"/>
      <c r="D67" s="10"/>
      <c r="E67" s="10"/>
      <c r="F67" s="14"/>
      <c r="G67" s="14"/>
      <c r="H67" s="14"/>
      <c r="I67" s="14"/>
      <c r="J67" s="14"/>
      <c r="K67" s="14"/>
      <c r="L67" s="14"/>
      <c r="M67" s="14"/>
      <c r="N67" s="14"/>
      <c r="O67" s="28"/>
      <c r="P67" s="46"/>
      <c r="Q67" s="3"/>
    </row>
    <row r="68" spans="1:17" ht="15" customHeight="1">
      <c r="A68" s="2"/>
      <c r="B68" s="2"/>
      <c r="C68" s="40"/>
      <c r="D68" s="10"/>
      <c r="E68" s="10"/>
      <c r="F68" s="14"/>
      <c r="G68" s="14"/>
      <c r="H68" s="14"/>
      <c r="I68" s="14"/>
      <c r="J68" s="14"/>
      <c r="K68" s="14"/>
      <c r="L68" s="14"/>
      <c r="M68" s="14"/>
      <c r="N68" s="14"/>
      <c r="O68" s="28"/>
      <c r="P68" s="46"/>
      <c r="Q68" s="3"/>
    </row>
    <row r="69" spans="1:17" ht="15" customHeight="1">
      <c r="A69" s="2"/>
      <c r="B69" s="2"/>
      <c r="C69" s="40"/>
      <c r="D69" s="10"/>
      <c r="E69" s="10"/>
      <c r="F69" s="14"/>
      <c r="G69" s="14"/>
      <c r="H69" s="14"/>
      <c r="I69" s="14"/>
      <c r="J69" s="14"/>
      <c r="K69" s="14"/>
      <c r="L69" s="14"/>
      <c r="M69" s="14"/>
      <c r="N69" s="14"/>
      <c r="O69" s="28"/>
      <c r="P69" s="46"/>
      <c r="Q69" s="3"/>
    </row>
    <row r="70" spans="1:17" ht="15" customHeight="1">
      <c r="A70" s="2"/>
      <c r="B70" s="2"/>
      <c r="C70" s="40"/>
      <c r="D70" s="10"/>
      <c r="E70" s="10"/>
      <c r="F70" s="14"/>
      <c r="G70" s="14"/>
      <c r="H70" s="14"/>
      <c r="I70" s="14"/>
      <c r="J70" s="14"/>
      <c r="K70" s="14"/>
      <c r="L70" s="14"/>
      <c r="M70" s="14"/>
      <c r="N70" s="14"/>
      <c r="O70" s="28"/>
      <c r="P70" s="46"/>
      <c r="Q70" s="3"/>
    </row>
    <row r="71" spans="1:17" ht="15" customHeight="1">
      <c r="A71" s="2"/>
      <c r="B71" s="2"/>
      <c r="C71" s="40"/>
      <c r="D71" s="10"/>
      <c r="E71" s="10"/>
      <c r="F71" s="14"/>
      <c r="G71" s="14"/>
      <c r="H71" s="14"/>
      <c r="I71" s="14"/>
      <c r="J71" s="14"/>
      <c r="K71" s="14"/>
      <c r="L71" s="14"/>
      <c r="M71" s="14"/>
      <c r="N71" s="14"/>
      <c r="O71" s="28"/>
      <c r="P71" s="46"/>
      <c r="Q71" s="3"/>
    </row>
    <row r="72" spans="1:17" ht="15" customHeight="1" thickBot="1">
      <c r="A72" s="2"/>
      <c r="B72" s="2"/>
      <c r="C72" s="56" t="s">
        <v>74</v>
      </c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46"/>
      <c r="Q72" s="3"/>
    </row>
    <row r="73" spans="1:17" ht="15" customHeight="1" thickBot="1">
      <c r="A73" s="2"/>
      <c r="B73" s="2"/>
      <c r="C73" s="29" t="s">
        <v>55</v>
      </c>
      <c r="D73" s="29" t="s">
        <v>56</v>
      </c>
      <c r="E73" s="29" t="s">
        <v>57</v>
      </c>
      <c r="F73" s="29" t="s">
        <v>58</v>
      </c>
      <c r="G73" s="29" t="s">
        <v>59</v>
      </c>
      <c r="H73" s="29" t="s">
        <v>107</v>
      </c>
      <c r="I73" s="29" t="s">
        <v>108</v>
      </c>
      <c r="J73" s="29" t="s">
        <v>109</v>
      </c>
      <c r="K73" s="29" t="s">
        <v>110</v>
      </c>
      <c r="L73" s="29" t="s">
        <v>111</v>
      </c>
      <c r="M73" s="29" t="s">
        <v>112</v>
      </c>
      <c r="N73" s="29" t="s">
        <v>113</v>
      </c>
      <c r="O73" s="29" t="s">
        <v>114</v>
      </c>
      <c r="P73" s="29" t="s">
        <v>115</v>
      </c>
      <c r="Q73" s="3"/>
    </row>
    <row r="74" spans="1:17" ht="15.75" thickBot="1">
      <c r="A74" s="2"/>
      <c r="B74" s="2"/>
      <c r="C74" s="37">
        <v>40</v>
      </c>
      <c r="D74" s="55" t="s">
        <v>8</v>
      </c>
      <c r="E74" s="37">
        <v>1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"/>
    </row>
    <row r="75" spans="1:17" ht="15.75" thickBot="1">
      <c r="A75" s="2"/>
      <c r="B75" s="2"/>
      <c r="C75" s="37">
        <v>41</v>
      </c>
      <c r="D75" s="55"/>
      <c r="E75" s="37">
        <v>2</v>
      </c>
      <c r="F75" s="35">
        <v>203.59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35">
        <v>0</v>
      </c>
      <c r="M75" s="35">
        <v>0</v>
      </c>
      <c r="N75" s="35">
        <v>0</v>
      </c>
      <c r="O75" s="35">
        <v>0</v>
      </c>
      <c r="P75" s="35">
        <v>0</v>
      </c>
      <c r="Q75" s="3"/>
    </row>
    <row r="76" spans="1:17" ht="15.75" thickBot="1">
      <c r="A76" s="2"/>
      <c r="B76" s="2"/>
      <c r="C76" s="37">
        <v>42</v>
      </c>
      <c r="D76" s="55"/>
      <c r="E76" s="37">
        <v>3</v>
      </c>
      <c r="F76" s="30">
        <v>151.54</v>
      </c>
      <c r="G76" s="30">
        <f>2015.63</f>
        <v>2015.63</v>
      </c>
      <c r="H76" s="30">
        <f aca="true" t="shared" si="8" ref="H76:P76">2015.63+40.32</f>
        <v>2055.9500000000003</v>
      </c>
      <c r="I76" s="30">
        <f t="shared" si="8"/>
        <v>2055.9500000000003</v>
      </c>
      <c r="J76" s="30">
        <f t="shared" si="8"/>
        <v>2055.9500000000003</v>
      </c>
      <c r="K76" s="30">
        <f t="shared" si="8"/>
        <v>2055.9500000000003</v>
      </c>
      <c r="L76" s="30">
        <f t="shared" si="8"/>
        <v>2055.9500000000003</v>
      </c>
      <c r="M76" s="30">
        <f t="shared" si="8"/>
        <v>2055.9500000000003</v>
      </c>
      <c r="N76" s="30">
        <f t="shared" si="8"/>
        <v>2055.9500000000003</v>
      </c>
      <c r="O76" s="30">
        <f t="shared" si="8"/>
        <v>2055.9500000000003</v>
      </c>
      <c r="P76" s="30">
        <f t="shared" si="8"/>
        <v>2055.9500000000003</v>
      </c>
      <c r="Q76" s="3"/>
    </row>
    <row r="77" spans="1:17" ht="15.75" thickBot="1">
      <c r="A77" s="2"/>
      <c r="B77" s="2"/>
      <c r="C77" s="37">
        <v>43</v>
      </c>
      <c r="D77" s="55"/>
      <c r="E77" s="37">
        <v>4</v>
      </c>
      <c r="F77" s="30">
        <v>4.086</v>
      </c>
      <c r="G77" s="32">
        <v>15.86</v>
      </c>
      <c r="H77" s="32">
        <v>15.86</v>
      </c>
      <c r="I77" s="32">
        <v>15.86</v>
      </c>
      <c r="J77" s="32">
        <v>15.86</v>
      </c>
      <c r="K77" s="32">
        <v>15.86</v>
      </c>
      <c r="L77" s="32">
        <v>15.86</v>
      </c>
      <c r="M77" s="32">
        <v>15.86</v>
      </c>
      <c r="N77" s="32">
        <v>15.86</v>
      </c>
      <c r="O77" s="32">
        <v>15.86</v>
      </c>
      <c r="P77" s="32">
        <v>15.86</v>
      </c>
      <c r="Q77" s="3"/>
    </row>
    <row r="78" spans="1:17" ht="15.75" thickBot="1">
      <c r="A78" s="2"/>
      <c r="B78" s="2"/>
      <c r="C78" s="37">
        <v>44</v>
      </c>
      <c r="D78" s="55"/>
      <c r="E78" s="37" t="s">
        <v>3</v>
      </c>
      <c r="F78" s="30">
        <v>305.914</v>
      </c>
      <c r="G78" s="35">
        <v>604.03</v>
      </c>
      <c r="H78" s="35">
        <v>604.03</v>
      </c>
      <c r="I78" s="35">
        <v>604.03</v>
      </c>
      <c r="J78" s="35">
        <v>604.03</v>
      </c>
      <c r="K78" s="35">
        <v>604.03</v>
      </c>
      <c r="L78" s="35">
        <v>604.03</v>
      </c>
      <c r="M78" s="35">
        <v>604.03</v>
      </c>
      <c r="N78" s="35">
        <v>604.03</v>
      </c>
      <c r="O78" s="35">
        <v>604.03</v>
      </c>
      <c r="P78" s="35">
        <v>604.03</v>
      </c>
      <c r="Q78" s="3"/>
    </row>
    <row r="79" spans="1:17" ht="15.75" thickBot="1">
      <c r="A79" s="2"/>
      <c r="B79" s="2"/>
      <c r="C79" s="58">
        <v>45</v>
      </c>
      <c r="D79" s="55"/>
      <c r="E79" s="58" t="s">
        <v>18</v>
      </c>
      <c r="F79" s="48">
        <v>0</v>
      </c>
      <c r="G79" s="48">
        <v>0</v>
      </c>
      <c r="H79" s="48">
        <v>0</v>
      </c>
      <c r="I79" s="48">
        <v>0</v>
      </c>
      <c r="J79" s="48">
        <v>0</v>
      </c>
      <c r="K79" s="48">
        <v>0</v>
      </c>
      <c r="L79" s="48">
        <v>0</v>
      </c>
      <c r="M79" s="48">
        <v>0</v>
      </c>
      <c r="N79" s="48">
        <v>0</v>
      </c>
      <c r="O79" s="48">
        <v>0</v>
      </c>
      <c r="P79" s="48">
        <v>0</v>
      </c>
      <c r="Q79" s="3"/>
    </row>
    <row r="80" spans="1:17" ht="15.75" thickBot="1">
      <c r="A80" s="2"/>
      <c r="B80" s="2"/>
      <c r="C80" s="58"/>
      <c r="D80" s="55"/>
      <c r="E80" s="5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3"/>
    </row>
    <row r="81" spans="1:17" ht="15.75" thickBot="1">
      <c r="A81" s="2"/>
      <c r="B81" s="2"/>
      <c r="C81" s="58"/>
      <c r="D81" s="55"/>
      <c r="E81" s="5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3"/>
    </row>
    <row r="82" spans="1:17" ht="15.75" thickBot="1">
      <c r="A82" s="2"/>
      <c r="B82" s="2"/>
      <c r="C82" s="58"/>
      <c r="D82" s="55"/>
      <c r="E82" s="5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3"/>
    </row>
    <row r="83" spans="1:17" ht="14.25" customHeight="1" thickBot="1">
      <c r="A83" s="2"/>
      <c r="B83" s="2"/>
      <c r="C83" s="37">
        <v>46</v>
      </c>
      <c r="D83" s="55" t="s">
        <v>9</v>
      </c>
      <c r="E83" s="55"/>
      <c r="F83" s="35">
        <f>F74+F75+F76+F77+F78+F79</f>
        <v>665.13</v>
      </c>
      <c r="G83" s="35">
        <f aca="true" t="shared" si="9" ref="G83:P83">SUM(G74:G82)</f>
        <v>2635.52</v>
      </c>
      <c r="H83" s="35">
        <f t="shared" si="9"/>
        <v>2675.84</v>
      </c>
      <c r="I83" s="35">
        <f t="shared" si="9"/>
        <v>2675.84</v>
      </c>
      <c r="J83" s="35">
        <f t="shared" si="9"/>
        <v>2675.84</v>
      </c>
      <c r="K83" s="35">
        <f t="shared" si="9"/>
        <v>2675.84</v>
      </c>
      <c r="L83" s="35">
        <f t="shared" si="9"/>
        <v>2675.84</v>
      </c>
      <c r="M83" s="35">
        <f t="shared" si="9"/>
        <v>2675.84</v>
      </c>
      <c r="N83" s="35">
        <f t="shared" si="9"/>
        <v>2675.84</v>
      </c>
      <c r="O83" s="35">
        <f t="shared" si="9"/>
        <v>2675.84</v>
      </c>
      <c r="P83" s="35">
        <f t="shared" si="9"/>
        <v>2675.84</v>
      </c>
      <c r="Q83" s="3"/>
    </row>
    <row r="84" spans="1:16" ht="15">
      <c r="A84" s="2"/>
      <c r="B84" s="2"/>
      <c r="C84" s="7"/>
      <c r="D84" s="2"/>
      <c r="E84" s="2"/>
      <c r="F84" s="2"/>
      <c r="O84" s="2"/>
      <c r="P84" s="2"/>
    </row>
    <row r="85" spans="1:16" ht="15">
      <c r="A85" s="2"/>
      <c r="B85" s="2"/>
      <c r="C85" s="8" t="s">
        <v>10</v>
      </c>
      <c r="D85" s="2"/>
      <c r="E85" s="2"/>
      <c r="F85" s="2"/>
      <c r="O85" s="2"/>
      <c r="P85" s="2"/>
    </row>
    <row r="86" spans="1:30" ht="10.5" customHeight="1">
      <c r="A86" s="2"/>
      <c r="B86" s="2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26"/>
      <c r="P86" s="26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</row>
    <row r="87" spans="2:16" ht="15">
      <c r="B87" s="2"/>
      <c r="C87" s="8" t="s">
        <v>79</v>
      </c>
      <c r="D87" s="2"/>
      <c r="E87" s="2"/>
      <c r="F87" s="2"/>
      <c r="O87" s="2"/>
      <c r="P87" s="2"/>
    </row>
    <row r="88" spans="2:16" ht="15">
      <c r="B88" s="2"/>
      <c r="C88" s="8" t="s">
        <v>88</v>
      </c>
      <c r="D88" s="2"/>
      <c r="E88" s="2"/>
      <c r="F88" s="2"/>
      <c r="O88" s="2"/>
      <c r="P88" s="2"/>
    </row>
    <row r="89" spans="2:16" ht="15">
      <c r="B89" s="2"/>
      <c r="C89" s="8" t="s">
        <v>89</v>
      </c>
      <c r="D89" s="2"/>
      <c r="E89" s="2"/>
      <c r="F89" s="2"/>
      <c r="O89" s="2"/>
      <c r="P89" s="2"/>
    </row>
    <row r="90" spans="3:16" ht="15">
      <c r="C90" s="8" t="s">
        <v>75</v>
      </c>
      <c r="D90" s="2"/>
      <c r="E90" s="2"/>
      <c r="F90" s="2"/>
      <c r="O90" s="2"/>
      <c r="P90" s="2"/>
    </row>
    <row r="91" spans="3:16" ht="15">
      <c r="C91" s="8" t="s">
        <v>11</v>
      </c>
      <c r="D91" s="2"/>
      <c r="E91" s="2"/>
      <c r="F91" s="2"/>
      <c r="O91" s="2"/>
      <c r="P91" s="2"/>
    </row>
    <row r="92" spans="3:16" ht="15">
      <c r="C92" s="8" t="s">
        <v>12</v>
      </c>
      <c r="D92" s="2"/>
      <c r="E92" s="2"/>
      <c r="F92" s="2"/>
      <c r="O92" s="2"/>
      <c r="P92" s="2"/>
    </row>
    <row r="93" spans="3:16" ht="15">
      <c r="C93" s="8" t="s">
        <v>84</v>
      </c>
      <c r="D93" s="2"/>
      <c r="E93" s="2"/>
      <c r="F93" s="2"/>
      <c r="O93" s="2"/>
      <c r="P93" s="2"/>
    </row>
    <row r="94" spans="3:16" ht="15">
      <c r="C94" s="8" t="s">
        <v>85</v>
      </c>
      <c r="D94" s="2"/>
      <c r="E94" s="2"/>
      <c r="F94" s="2"/>
      <c r="O94" s="2"/>
      <c r="P94" s="2"/>
    </row>
    <row r="95" spans="3:16" ht="15">
      <c r="C95" s="8" t="s">
        <v>86</v>
      </c>
      <c r="D95" s="2"/>
      <c r="E95" s="2"/>
      <c r="F95" s="2"/>
      <c r="O95" s="2"/>
      <c r="P95" s="2"/>
    </row>
    <row r="96" spans="3:16" ht="15">
      <c r="C96" s="8" t="s">
        <v>87</v>
      </c>
      <c r="D96" s="2"/>
      <c r="E96" s="2"/>
      <c r="F96" s="2"/>
      <c r="O96" s="2"/>
      <c r="P96" s="2"/>
    </row>
  </sheetData>
  <sheetProtection/>
  <mergeCells count="76">
    <mergeCell ref="F19:F22"/>
    <mergeCell ref="G19:G22"/>
    <mergeCell ref="C4:C10"/>
    <mergeCell ref="C19:C22"/>
    <mergeCell ref="E19:E22"/>
    <mergeCell ref="D4:D10"/>
    <mergeCell ref="D12:D22"/>
    <mergeCell ref="E4:E10"/>
    <mergeCell ref="G4:P8"/>
    <mergeCell ref="H19:H22"/>
    <mergeCell ref="I19:I22"/>
    <mergeCell ref="J19:J22"/>
    <mergeCell ref="B3:O3"/>
    <mergeCell ref="C23:C24"/>
    <mergeCell ref="D23:E24"/>
    <mergeCell ref="C25:C26"/>
    <mergeCell ref="D50:E50"/>
    <mergeCell ref="D25:D32"/>
    <mergeCell ref="C33:C34"/>
    <mergeCell ref="D38:D43"/>
    <mergeCell ref="D45:D49"/>
    <mergeCell ref="D44:E44"/>
    <mergeCell ref="D33:E34"/>
    <mergeCell ref="E25:E26"/>
    <mergeCell ref="G25:G26"/>
    <mergeCell ref="C36:O36"/>
    <mergeCell ref="F25:F26"/>
    <mergeCell ref="F4:F10"/>
    <mergeCell ref="C62:C63"/>
    <mergeCell ref="D62:E63"/>
    <mergeCell ref="C58:C61"/>
    <mergeCell ref="G79:G82"/>
    <mergeCell ref="F79:F82"/>
    <mergeCell ref="E58:E61"/>
    <mergeCell ref="D51:D61"/>
    <mergeCell ref="F58:F61"/>
    <mergeCell ref="G58:G61"/>
    <mergeCell ref="D83:E83"/>
    <mergeCell ref="C72:O72"/>
    <mergeCell ref="C79:C82"/>
    <mergeCell ref="E79:E82"/>
    <mergeCell ref="D74:D82"/>
    <mergeCell ref="H79:H82"/>
    <mergeCell ref="I79:I82"/>
    <mergeCell ref="J79:J82"/>
    <mergeCell ref="K79:K82"/>
    <mergeCell ref="L79:L82"/>
    <mergeCell ref="M79:M82"/>
    <mergeCell ref="N79:N82"/>
    <mergeCell ref="O79:O82"/>
    <mergeCell ref="Q33:Q39"/>
    <mergeCell ref="H58:H61"/>
    <mergeCell ref="I58:I61"/>
    <mergeCell ref="J58:J61"/>
    <mergeCell ref="K58:K61"/>
    <mergeCell ref="L58:L61"/>
    <mergeCell ref="M58:M61"/>
    <mergeCell ref="N58:N61"/>
    <mergeCell ref="O58:O61"/>
    <mergeCell ref="P58:P61"/>
    <mergeCell ref="P79:P82"/>
    <mergeCell ref="O19:O22"/>
    <mergeCell ref="P19:P22"/>
    <mergeCell ref="H25:H26"/>
    <mergeCell ref="I25:I26"/>
    <mergeCell ref="J25:J26"/>
    <mergeCell ref="K25:K26"/>
    <mergeCell ref="L25:L26"/>
    <mergeCell ref="M25:M26"/>
    <mergeCell ref="N25:N26"/>
    <mergeCell ref="O25:O26"/>
    <mergeCell ref="P25:P26"/>
    <mergeCell ref="K19:K22"/>
    <mergeCell ref="L19:L22"/>
    <mergeCell ref="M19:M22"/>
    <mergeCell ref="N19:N22"/>
  </mergeCells>
  <printOptions horizontalCentered="1"/>
  <pageMargins left="0.07874015748031496" right="0.07874015748031496" top="0.3937007874015748" bottom="0.1968503937007874" header="0.31496062992125984" footer="0.31496062992125984"/>
  <pageSetup horizontalDpi="600" verticalDpi="600" orientation="landscape" paperSize="9" scale="85" r:id="rId1"/>
  <rowBreaks count="2" manualBreakCount="2">
    <brk id="35" max="255" man="1"/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:G24"/>
  <sheetViews>
    <sheetView view="pageBreakPreview" zoomScale="85" zoomScaleSheetLayoutView="85" zoomScalePageLayoutView="0" workbookViewId="0" topLeftCell="B1">
      <selection activeCell="C5" sqref="C5:C10"/>
    </sheetView>
  </sheetViews>
  <sheetFormatPr defaultColWidth="9.140625" defaultRowHeight="15"/>
  <cols>
    <col min="1" max="1" width="2.28125" style="0" customWidth="1"/>
    <col min="2" max="2" width="4.421875" style="0" customWidth="1"/>
    <col min="3" max="7" width="25.00390625" style="0" customWidth="1"/>
    <col min="8" max="8" width="5.00390625" style="0" customWidth="1"/>
  </cols>
  <sheetData>
    <row r="3" ht="15">
      <c r="D3" s="1" t="s">
        <v>20</v>
      </c>
    </row>
    <row r="4" spans="3:7" ht="15.75" thickBot="1">
      <c r="C4" s="76" t="s">
        <v>78</v>
      </c>
      <c r="D4" s="76"/>
      <c r="E4" s="76"/>
      <c r="F4" s="76"/>
      <c r="G4" s="76"/>
    </row>
    <row r="5" spans="3:7" ht="54" customHeight="1">
      <c r="C5" s="77" t="s">
        <v>21</v>
      </c>
      <c r="D5" s="77" t="s">
        <v>22</v>
      </c>
      <c r="E5" s="77" t="s">
        <v>23</v>
      </c>
      <c r="F5" s="77" t="s">
        <v>24</v>
      </c>
      <c r="G5" s="77" t="s">
        <v>25</v>
      </c>
    </row>
    <row r="6" spans="3:7" ht="15">
      <c r="C6" s="78"/>
      <c r="D6" s="78"/>
      <c r="E6" s="78"/>
      <c r="F6" s="78"/>
      <c r="G6" s="78"/>
    </row>
    <row r="7" spans="3:7" ht="15">
      <c r="C7" s="78"/>
      <c r="D7" s="78"/>
      <c r="E7" s="78"/>
      <c r="F7" s="78"/>
      <c r="G7" s="78"/>
    </row>
    <row r="8" spans="3:7" ht="15">
      <c r="C8" s="78"/>
      <c r="D8" s="78"/>
      <c r="E8" s="78"/>
      <c r="F8" s="78"/>
      <c r="G8" s="78"/>
    </row>
    <row r="9" spans="3:7" ht="15">
      <c r="C9" s="78"/>
      <c r="D9" s="78"/>
      <c r="E9" s="78"/>
      <c r="F9" s="78"/>
      <c r="G9" s="78"/>
    </row>
    <row r="10" spans="3:7" ht="15.75" thickBot="1">
      <c r="C10" s="79"/>
      <c r="D10" s="79"/>
      <c r="E10" s="79"/>
      <c r="F10" s="79"/>
      <c r="G10" s="79"/>
    </row>
    <row r="11" spans="3:7" ht="15.75" thickBot="1">
      <c r="C11" s="11">
        <v>1</v>
      </c>
      <c r="D11" s="12">
        <v>2</v>
      </c>
      <c r="E11" s="12">
        <v>3</v>
      </c>
      <c r="F11" s="12">
        <v>4</v>
      </c>
      <c r="G11" s="12">
        <v>5</v>
      </c>
    </row>
    <row r="12" spans="3:7" ht="15.75" thickBot="1">
      <c r="C12" s="15" t="s">
        <v>62</v>
      </c>
      <c r="D12" s="15" t="s">
        <v>62</v>
      </c>
      <c r="E12" s="15" t="s">
        <v>62</v>
      </c>
      <c r="F12" s="15" t="s">
        <v>62</v>
      </c>
      <c r="G12" s="15" t="s">
        <v>62</v>
      </c>
    </row>
    <row r="15" ht="15">
      <c r="D15" t="s">
        <v>51</v>
      </c>
    </row>
    <row r="16" ht="15">
      <c r="D16" t="s">
        <v>50</v>
      </c>
    </row>
    <row r="17" ht="15">
      <c r="E17" t="s">
        <v>52</v>
      </c>
    </row>
    <row r="24" ht="15">
      <c r="C24" t="s">
        <v>50</v>
      </c>
    </row>
  </sheetData>
  <sheetProtection/>
  <mergeCells count="6">
    <mergeCell ref="C4:G4"/>
    <mergeCell ref="G5:G10"/>
    <mergeCell ref="C5:C10"/>
    <mergeCell ref="E5:E10"/>
    <mergeCell ref="D5:D10"/>
    <mergeCell ref="F5:F10"/>
  </mergeCell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S49"/>
  <sheetViews>
    <sheetView view="pageBreakPreview" zoomScale="85" zoomScaleSheetLayoutView="85" zoomScalePageLayoutView="0" workbookViewId="0" topLeftCell="A1">
      <selection activeCell="C5" sqref="C5:P50"/>
    </sheetView>
  </sheetViews>
  <sheetFormatPr defaultColWidth="9.140625" defaultRowHeight="15"/>
  <cols>
    <col min="1" max="1" width="1.8515625" style="6" customWidth="1"/>
    <col min="2" max="2" width="0.9921875" style="6" customWidth="1"/>
    <col min="3" max="3" width="24.00390625" style="6" customWidth="1"/>
    <col min="4" max="4" width="7.7109375" style="6" customWidth="1"/>
    <col min="5" max="5" width="9.7109375" style="6" customWidth="1"/>
    <col min="6" max="6" width="13.57421875" style="6" customWidth="1"/>
    <col min="7" max="16" width="8.7109375" style="6" customWidth="1"/>
    <col min="17" max="17" width="1.1484375" style="6" customWidth="1"/>
    <col min="18" max="16384" width="9.140625" style="6" customWidth="1"/>
  </cols>
  <sheetData>
    <row r="3" spans="3:7" ht="15">
      <c r="C3" s="34" t="s">
        <v>128</v>
      </c>
      <c r="D3" s="34"/>
      <c r="E3" s="34"/>
      <c r="F3" s="34"/>
      <c r="G3" s="34"/>
    </row>
    <row r="4" spans="3:15" ht="15.75" thickBot="1">
      <c r="C4" s="80" t="s">
        <v>76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3:16" ht="73.5" customHeight="1">
      <c r="C5" s="81" t="s">
        <v>30</v>
      </c>
      <c r="D5" s="81" t="s">
        <v>22</v>
      </c>
      <c r="E5" s="81" t="s">
        <v>26</v>
      </c>
      <c r="F5" s="81" t="s">
        <v>126</v>
      </c>
      <c r="G5" s="67" t="s">
        <v>27</v>
      </c>
      <c r="H5" s="68"/>
      <c r="I5" s="68"/>
      <c r="J5" s="68"/>
      <c r="K5" s="68"/>
      <c r="L5" s="68"/>
      <c r="M5" s="68"/>
      <c r="N5" s="68"/>
      <c r="O5" s="68"/>
      <c r="P5" s="69"/>
    </row>
    <row r="6" spans="3:16" ht="15.75" thickBot="1">
      <c r="C6" s="82"/>
      <c r="D6" s="82"/>
      <c r="E6" s="82"/>
      <c r="F6" s="82"/>
      <c r="G6" s="73"/>
      <c r="H6" s="74"/>
      <c r="I6" s="74"/>
      <c r="J6" s="74"/>
      <c r="K6" s="74"/>
      <c r="L6" s="74"/>
      <c r="M6" s="74"/>
      <c r="N6" s="74"/>
      <c r="O6" s="74"/>
      <c r="P6" s="75"/>
    </row>
    <row r="7" spans="3:16" ht="24.75" customHeight="1" thickBot="1">
      <c r="C7" s="83"/>
      <c r="D7" s="83"/>
      <c r="E7" s="83"/>
      <c r="F7" s="83"/>
      <c r="G7" s="42" t="s">
        <v>117</v>
      </c>
      <c r="H7" s="42" t="s">
        <v>116</v>
      </c>
      <c r="I7" s="42" t="s">
        <v>118</v>
      </c>
      <c r="J7" s="42" t="s">
        <v>119</v>
      </c>
      <c r="K7" s="42" t="s">
        <v>120</v>
      </c>
      <c r="L7" s="42" t="s">
        <v>121</v>
      </c>
      <c r="M7" s="42" t="s">
        <v>122</v>
      </c>
      <c r="N7" s="42" t="s">
        <v>123</v>
      </c>
      <c r="O7" s="42" t="s">
        <v>124</v>
      </c>
      <c r="P7" s="42" t="s">
        <v>125</v>
      </c>
    </row>
    <row r="8" spans="3:16" ht="15.75" thickBot="1">
      <c r="C8" s="37">
        <v>1</v>
      </c>
      <c r="D8" s="45">
        <v>2</v>
      </c>
      <c r="E8" s="45">
        <v>3</v>
      </c>
      <c r="F8" s="45">
        <v>4</v>
      </c>
      <c r="G8" s="37">
        <v>5</v>
      </c>
      <c r="H8" s="45">
        <v>6</v>
      </c>
      <c r="I8" s="37">
        <v>7</v>
      </c>
      <c r="J8" s="45">
        <v>8</v>
      </c>
      <c r="K8" s="37">
        <v>9</v>
      </c>
      <c r="L8" s="45">
        <v>10</v>
      </c>
      <c r="M8" s="37">
        <v>11</v>
      </c>
      <c r="N8" s="45">
        <v>12</v>
      </c>
      <c r="O8" s="37">
        <v>13</v>
      </c>
      <c r="P8" s="45">
        <v>14</v>
      </c>
    </row>
    <row r="9" spans="3:16" ht="15.75" thickBot="1">
      <c r="C9" s="84" t="s">
        <v>28</v>
      </c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</row>
    <row r="10" spans="3:16" ht="15.75" customHeight="1" thickBot="1">
      <c r="C10" s="20" t="s">
        <v>46</v>
      </c>
      <c r="D10" s="42">
        <v>3144501</v>
      </c>
      <c r="E10" s="42">
        <v>4</v>
      </c>
      <c r="F10" s="87" t="s">
        <v>49</v>
      </c>
      <c r="G10" s="43">
        <v>1015476</v>
      </c>
      <c r="H10" s="43">
        <f>1015476+363545</f>
        <v>1379021</v>
      </c>
      <c r="I10" s="43">
        <f aca="true" t="shared" si="0" ref="I10:P10">1015476+363545</f>
        <v>1379021</v>
      </c>
      <c r="J10" s="43">
        <f t="shared" si="0"/>
        <v>1379021</v>
      </c>
      <c r="K10" s="43">
        <f t="shared" si="0"/>
        <v>1379021</v>
      </c>
      <c r="L10" s="43">
        <f t="shared" si="0"/>
        <v>1379021</v>
      </c>
      <c r="M10" s="43">
        <f t="shared" si="0"/>
        <v>1379021</v>
      </c>
      <c r="N10" s="43">
        <f t="shared" si="0"/>
        <v>1379021</v>
      </c>
      <c r="O10" s="43">
        <f t="shared" si="0"/>
        <v>1379021</v>
      </c>
      <c r="P10" s="43">
        <f t="shared" si="0"/>
        <v>1379021</v>
      </c>
    </row>
    <row r="11" spans="3:16" ht="36.75" thickBot="1">
      <c r="C11" s="20" t="s">
        <v>47</v>
      </c>
      <c r="D11" s="42">
        <v>3164400</v>
      </c>
      <c r="E11" s="42">
        <v>4</v>
      </c>
      <c r="F11" s="87"/>
      <c r="G11" s="43">
        <v>29000</v>
      </c>
      <c r="H11" s="43">
        <v>29000</v>
      </c>
      <c r="I11" s="43">
        <v>29000</v>
      </c>
      <c r="J11" s="43">
        <v>29000</v>
      </c>
      <c r="K11" s="43">
        <v>29000</v>
      </c>
      <c r="L11" s="43">
        <v>29000</v>
      </c>
      <c r="M11" s="43">
        <v>29000</v>
      </c>
      <c r="N11" s="43">
        <v>29000</v>
      </c>
      <c r="O11" s="43">
        <v>29000</v>
      </c>
      <c r="P11" s="43">
        <v>29000</v>
      </c>
    </row>
    <row r="12" spans="3:16" ht="36.75" thickBot="1">
      <c r="C12" s="20" t="s">
        <v>48</v>
      </c>
      <c r="D12" s="42">
        <v>5130300</v>
      </c>
      <c r="E12" s="42">
        <v>4</v>
      </c>
      <c r="F12" s="87"/>
      <c r="G12" s="43">
        <v>16655</v>
      </c>
      <c r="H12" s="43">
        <v>16655</v>
      </c>
      <c r="I12" s="43">
        <v>16655</v>
      </c>
      <c r="J12" s="43">
        <v>16655</v>
      </c>
      <c r="K12" s="43">
        <v>16655</v>
      </c>
      <c r="L12" s="43">
        <v>16655</v>
      </c>
      <c r="M12" s="43">
        <v>16655</v>
      </c>
      <c r="N12" s="43">
        <v>16655</v>
      </c>
      <c r="O12" s="43">
        <v>16655</v>
      </c>
      <c r="P12" s="43">
        <v>16655</v>
      </c>
    </row>
    <row r="13" spans="3:16" ht="25.5" customHeight="1" thickBot="1">
      <c r="C13" s="20" t="s">
        <v>66</v>
      </c>
      <c r="D13" s="42">
        <v>3161601</v>
      </c>
      <c r="E13" s="42">
        <v>3</v>
      </c>
      <c r="F13" s="87"/>
      <c r="G13" s="84" t="s">
        <v>69</v>
      </c>
      <c r="H13" s="85"/>
      <c r="I13" s="85"/>
      <c r="J13" s="85"/>
      <c r="K13" s="85"/>
      <c r="L13" s="85"/>
      <c r="M13" s="85"/>
      <c r="N13" s="85"/>
      <c r="O13" s="85"/>
      <c r="P13" s="86"/>
    </row>
    <row r="14" spans="3:16" ht="48.75" thickBot="1">
      <c r="C14" s="20" t="s">
        <v>67</v>
      </c>
      <c r="D14" s="42">
        <v>3540001</v>
      </c>
      <c r="E14" s="42">
        <v>1</v>
      </c>
      <c r="F14" s="88"/>
      <c r="G14" s="84" t="s">
        <v>68</v>
      </c>
      <c r="H14" s="85"/>
      <c r="I14" s="85"/>
      <c r="J14" s="85"/>
      <c r="K14" s="85"/>
      <c r="L14" s="85"/>
      <c r="M14" s="85"/>
      <c r="N14" s="85"/>
      <c r="O14" s="85"/>
      <c r="P14" s="86"/>
    </row>
    <row r="15" spans="3:9" ht="15">
      <c r="C15" s="9"/>
      <c r="D15" s="40"/>
      <c r="E15" s="40"/>
      <c r="F15" s="40"/>
      <c r="G15" s="40"/>
      <c r="I15" s="40"/>
    </row>
    <row r="16" spans="3:9" ht="15">
      <c r="C16" s="9"/>
      <c r="D16" s="40"/>
      <c r="E16" s="40"/>
      <c r="F16" s="40"/>
      <c r="G16" s="40"/>
      <c r="I16" s="40"/>
    </row>
    <row r="17" spans="3:9" ht="15">
      <c r="C17" s="9"/>
      <c r="D17" s="40"/>
      <c r="E17" s="40"/>
      <c r="F17" s="40"/>
      <c r="G17" s="40"/>
      <c r="I17" s="40"/>
    </row>
    <row r="18" spans="3:9" ht="15.75" thickBot="1">
      <c r="C18" s="33" t="s">
        <v>77</v>
      </c>
      <c r="D18" s="33"/>
      <c r="E18" s="33"/>
      <c r="F18" s="33"/>
      <c r="G18" s="33"/>
      <c r="I18" s="40"/>
    </row>
    <row r="19" spans="3:16" ht="15.75" thickBot="1">
      <c r="C19" s="37">
        <v>1</v>
      </c>
      <c r="D19" s="45">
        <v>2</v>
      </c>
      <c r="E19" s="45">
        <v>3</v>
      </c>
      <c r="F19" s="45">
        <v>4</v>
      </c>
      <c r="G19" s="37">
        <v>5</v>
      </c>
      <c r="H19" s="45">
        <v>6</v>
      </c>
      <c r="I19" s="37">
        <v>7</v>
      </c>
      <c r="J19" s="45">
        <v>8</v>
      </c>
      <c r="K19" s="37">
        <v>9</v>
      </c>
      <c r="L19" s="45">
        <v>10</v>
      </c>
      <c r="M19" s="37">
        <v>11</v>
      </c>
      <c r="N19" s="45">
        <v>12</v>
      </c>
      <c r="O19" s="37">
        <v>13</v>
      </c>
      <c r="P19" s="45">
        <v>14</v>
      </c>
    </row>
    <row r="20" spans="3:16" ht="15.75" thickBot="1">
      <c r="C20" s="84" t="s">
        <v>29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6"/>
    </row>
    <row r="21" spans="2:18" s="16" customFormat="1" ht="36.75" thickBot="1">
      <c r="B21" s="6"/>
      <c r="C21" s="20" t="s">
        <v>31</v>
      </c>
      <c r="D21" s="42">
        <v>5951300</v>
      </c>
      <c r="E21" s="41">
        <v>3</v>
      </c>
      <c r="F21" s="81" t="s">
        <v>127</v>
      </c>
      <c r="G21" s="42">
        <v>200.34</v>
      </c>
      <c r="H21" s="42">
        <v>200.34</v>
      </c>
      <c r="I21" s="42">
        <v>200.34</v>
      </c>
      <c r="J21" s="42">
        <v>200.34</v>
      </c>
      <c r="K21" s="42">
        <v>200.34</v>
      </c>
      <c r="L21" s="42">
        <v>200.34</v>
      </c>
      <c r="M21" s="42">
        <v>200.34</v>
      </c>
      <c r="N21" s="42">
        <v>200.34</v>
      </c>
      <c r="O21" s="42">
        <v>200.34</v>
      </c>
      <c r="P21" s="42">
        <v>200.34</v>
      </c>
      <c r="Q21" s="6"/>
      <c r="R21" s="6"/>
    </row>
    <row r="22" spans="3:16" ht="24.75" thickBot="1">
      <c r="C22" s="20" t="s">
        <v>32</v>
      </c>
      <c r="D22" s="42">
        <v>5492800</v>
      </c>
      <c r="E22" s="41">
        <v>3</v>
      </c>
      <c r="F22" s="82"/>
      <c r="G22" s="42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</row>
    <row r="23" spans="3:16" ht="36.75" thickBot="1">
      <c r="C23" s="20" t="s">
        <v>33</v>
      </c>
      <c r="D23" s="42">
        <v>5820903</v>
      </c>
      <c r="E23" s="41">
        <v>4</v>
      </c>
      <c r="F23" s="82"/>
      <c r="G23" s="42">
        <v>8.5</v>
      </c>
      <c r="H23" s="42">
        <v>8.5</v>
      </c>
      <c r="I23" s="42">
        <v>8.5</v>
      </c>
      <c r="J23" s="42">
        <v>8.5</v>
      </c>
      <c r="K23" s="42">
        <v>8.5</v>
      </c>
      <c r="L23" s="42">
        <v>8.5</v>
      </c>
      <c r="M23" s="42">
        <v>8.5</v>
      </c>
      <c r="N23" s="42">
        <v>8.5</v>
      </c>
      <c r="O23" s="42">
        <v>8.5</v>
      </c>
      <c r="P23" s="42">
        <v>8.5</v>
      </c>
    </row>
    <row r="24" spans="3:16" ht="48.75" thickBot="1">
      <c r="C24" s="20" t="s">
        <v>34</v>
      </c>
      <c r="D24" s="42">
        <v>1471501</v>
      </c>
      <c r="E24" s="41">
        <v>4</v>
      </c>
      <c r="F24" s="82"/>
      <c r="G24" s="42">
        <v>5.16</v>
      </c>
      <c r="H24" s="42">
        <v>5.16</v>
      </c>
      <c r="I24" s="42">
        <v>5.16</v>
      </c>
      <c r="J24" s="42">
        <v>5.16</v>
      </c>
      <c r="K24" s="42">
        <v>5.16</v>
      </c>
      <c r="L24" s="42">
        <v>5.16</v>
      </c>
      <c r="M24" s="42">
        <v>5.16</v>
      </c>
      <c r="N24" s="42">
        <v>5.16</v>
      </c>
      <c r="O24" s="42">
        <v>5.16</v>
      </c>
      <c r="P24" s="42">
        <v>5.16</v>
      </c>
    </row>
    <row r="25" spans="3:16" ht="48.75" thickBot="1">
      <c r="C25" s="20" t="s">
        <v>53</v>
      </c>
      <c r="D25" s="42">
        <v>1721101</v>
      </c>
      <c r="E25" s="41">
        <v>3</v>
      </c>
      <c r="F25" s="82"/>
      <c r="G25" s="42">
        <v>7.4</v>
      </c>
      <c r="H25" s="42">
        <v>7.4</v>
      </c>
      <c r="I25" s="42">
        <v>7.4</v>
      </c>
      <c r="J25" s="42">
        <v>7.4</v>
      </c>
      <c r="K25" s="42">
        <v>7.4</v>
      </c>
      <c r="L25" s="42">
        <v>7.4</v>
      </c>
      <c r="M25" s="42">
        <v>7.4</v>
      </c>
      <c r="N25" s="42">
        <v>7.4</v>
      </c>
      <c r="O25" s="42">
        <v>7.4</v>
      </c>
      <c r="P25" s="42">
        <v>7.4</v>
      </c>
    </row>
    <row r="26" spans="3:16" ht="36.75" thickBot="1">
      <c r="C26" s="20" t="s">
        <v>35</v>
      </c>
      <c r="D26" s="42">
        <v>3143202</v>
      </c>
      <c r="E26" s="41">
        <v>3</v>
      </c>
      <c r="F26" s="82"/>
      <c r="G26" s="42">
        <v>148</v>
      </c>
      <c r="H26" s="42">
        <v>148</v>
      </c>
      <c r="I26" s="42">
        <v>148</v>
      </c>
      <c r="J26" s="42">
        <v>148</v>
      </c>
      <c r="K26" s="42">
        <v>148</v>
      </c>
      <c r="L26" s="42">
        <v>148</v>
      </c>
      <c r="M26" s="42">
        <v>148</v>
      </c>
      <c r="N26" s="42">
        <v>148</v>
      </c>
      <c r="O26" s="42">
        <v>148</v>
      </c>
      <c r="P26" s="42">
        <v>148</v>
      </c>
    </row>
    <row r="27" spans="3:16" ht="60" customHeight="1" thickBot="1">
      <c r="C27" s="20" t="s">
        <v>37</v>
      </c>
      <c r="D27" s="42">
        <v>3144407</v>
      </c>
      <c r="E27" s="41">
        <v>4</v>
      </c>
      <c r="F27" s="82"/>
      <c r="G27" s="42">
        <v>2</v>
      </c>
      <c r="H27" s="42">
        <v>2</v>
      </c>
      <c r="I27" s="42">
        <v>2</v>
      </c>
      <c r="J27" s="42">
        <v>2</v>
      </c>
      <c r="K27" s="42">
        <v>2</v>
      </c>
      <c r="L27" s="42">
        <v>2</v>
      </c>
      <c r="M27" s="42">
        <v>2</v>
      </c>
      <c r="N27" s="42">
        <v>2</v>
      </c>
      <c r="O27" s="42">
        <v>2</v>
      </c>
      <c r="P27" s="42">
        <v>2</v>
      </c>
    </row>
    <row r="28" spans="3:16" ht="15.75" thickBot="1">
      <c r="C28" s="20" t="s">
        <v>38</v>
      </c>
      <c r="D28" s="42">
        <v>5712600</v>
      </c>
      <c r="E28" s="41">
        <v>3</v>
      </c>
      <c r="F28" s="82"/>
      <c r="G28" s="42">
        <v>10</v>
      </c>
      <c r="H28" s="42">
        <v>10</v>
      </c>
      <c r="I28" s="42">
        <v>10</v>
      </c>
      <c r="J28" s="42">
        <v>10</v>
      </c>
      <c r="K28" s="42">
        <v>10</v>
      </c>
      <c r="L28" s="42">
        <v>10</v>
      </c>
      <c r="M28" s="42">
        <v>10</v>
      </c>
      <c r="N28" s="42">
        <v>10</v>
      </c>
      <c r="O28" s="42">
        <v>10</v>
      </c>
      <c r="P28" s="42">
        <v>10</v>
      </c>
    </row>
    <row r="29" spans="3:16" ht="36.75" thickBot="1">
      <c r="C29" s="20" t="s">
        <v>39</v>
      </c>
      <c r="D29" s="42">
        <v>5750118</v>
      </c>
      <c r="E29" s="41">
        <v>3</v>
      </c>
      <c r="F29" s="82"/>
      <c r="G29" s="42">
        <v>0.5</v>
      </c>
      <c r="H29" s="42">
        <v>0.5</v>
      </c>
      <c r="I29" s="42">
        <v>0.5</v>
      </c>
      <c r="J29" s="42">
        <v>0.5</v>
      </c>
      <c r="K29" s="42">
        <v>0.5</v>
      </c>
      <c r="L29" s="42">
        <v>0.5</v>
      </c>
      <c r="M29" s="42">
        <v>0.5</v>
      </c>
      <c r="N29" s="42">
        <v>0.5</v>
      </c>
      <c r="O29" s="42">
        <v>0.5</v>
      </c>
      <c r="P29" s="42">
        <v>0.5</v>
      </c>
    </row>
    <row r="30" spans="3:16" ht="15.75" thickBot="1">
      <c r="C30" s="20" t="s">
        <v>40</v>
      </c>
      <c r="D30" s="42">
        <v>5750301</v>
      </c>
      <c r="E30" s="41">
        <v>3</v>
      </c>
      <c r="F30" s="82"/>
      <c r="G30" s="42">
        <v>10</v>
      </c>
      <c r="H30" s="42">
        <v>10</v>
      </c>
      <c r="I30" s="42">
        <v>10</v>
      </c>
      <c r="J30" s="42">
        <v>10</v>
      </c>
      <c r="K30" s="42">
        <v>10</v>
      </c>
      <c r="L30" s="42">
        <v>10</v>
      </c>
      <c r="M30" s="42">
        <v>10</v>
      </c>
      <c r="N30" s="42">
        <v>10</v>
      </c>
      <c r="O30" s="42">
        <v>10</v>
      </c>
      <c r="P30" s="42">
        <v>10</v>
      </c>
    </row>
    <row r="31" spans="3:16" ht="15.75" thickBot="1">
      <c r="C31" s="20" t="s">
        <v>41</v>
      </c>
      <c r="D31" s="42">
        <v>5810507</v>
      </c>
      <c r="E31" s="41">
        <v>3</v>
      </c>
      <c r="F31" s="82"/>
      <c r="G31" s="42">
        <v>5.16</v>
      </c>
      <c r="H31" s="42">
        <v>5.16</v>
      </c>
      <c r="I31" s="42">
        <v>5.16</v>
      </c>
      <c r="J31" s="42">
        <v>5.16</v>
      </c>
      <c r="K31" s="42">
        <v>5.16</v>
      </c>
      <c r="L31" s="42">
        <v>5.16</v>
      </c>
      <c r="M31" s="42">
        <v>5.16</v>
      </c>
      <c r="N31" s="42">
        <v>5.16</v>
      </c>
      <c r="O31" s="42">
        <v>5.16</v>
      </c>
      <c r="P31" s="42">
        <v>5.16</v>
      </c>
    </row>
    <row r="32" spans="3:16" ht="24.75" thickBot="1">
      <c r="C32" s="20" t="s">
        <v>42</v>
      </c>
      <c r="D32" s="42">
        <v>5820111</v>
      </c>
      <c r="E32" s="41">
        <v>3</v>
      </c>
      <c r="F32" s="82"/>
      <c r="G32" s="42">
        <v>39.93</v>
      </c>
      <c r="H32" s="42">
        <v>39.93</v>
      </c>
      <c r="I32" s="42">
        <v>39.93</v>
      </c>
      <c r="J32" s="42">
        <v>39.93</v>
      </c>
      <c r="K32" s="42">
        <v>39.93</v>
      </c>
      <c r="L32" s="42">
        <v>39.93</v>
      </c>
      <c r="M32" s="42">
        <v>39.93</v>
      </c>
      <c r="N32" s="42">
        <v>39.93</v>
      </c>
      <c r="O32" s="42">
        <v>39.93</v>
      </c>
      <c r="P32" s="42">
        <v>39.93</v>
      </c>
    </row>
    <row r="33" spans="3:16" ht="48.75" thickBot="1">
      <c r="C33" s="20" t="s">
        <v>43</v>
      </c>
      <c r="D33" s="42">
        <v>5820601</v>
      </c>
      <c r="E33" s="41">
        <v>3</v>
      </c>
      <c r="F33" s="83"/>
      <c r="G33" s="42">
        <v>12</v>
      </c>
      <c r="H33" s="42">
        <v>12</v>
      </c>
      <c r="I33" s="42">
        <v>12</v>
      </c>
      <c r="J33" s="42">
        <v>12</v>
      </c>
      <c r="K33" s="42">
        <v>12</v>
      </c>
      <c r="L33" s="42">
        <v>12</v>
      </c>
      <c r="M33" s="42">
        <v>12</v>
      </c>
      <c r="N33" s="42">
        <v>12</v>
      </c>
      <c r="O33" s="42">
        <v>12</v>
      </c>
      <c r="P33" s="42">
        <v>12</v>
      </c>
    </row>
    <row r="34" spans="3:7" ht="8.25" customHeight="1">
      <c r="C34" s="40"/>
      <c r="D34" s="40"/>
      <c r="E34" s="40"/>
      <c r="F34" s="10"/>
      <c r="G34" s="40"/>
    </row>
    <row r="35" spans="3:7" ht="8.25" customHeight="1">
      <c r="C35" s="40"/>
      <c r="D35" s="40"/>
      <c r="E35" s="40"/>
      <c r="F35" s="10"/>
      <c r="G35" s="40"/>
    </row>
    <row r="36" spans="3:9" ht="15.75" thickBot="1">
      <c r="C36" s="33" t="s">
        <v>77</v>
      </c>
      <c r="D36" s="33"/>
      <c r="E36" s="33"/>
      <c r="F36" s="33"/>
      <c r="G36" s="33"/>
      <c r="I36" s="40"/>
    </row>
    <row r="37" spans="3:16" ht="15.75" thickBot="1">
      <c r="C37" s="37">
        <v>1</v>
      </c>
      <c r="D37" s="45">
        <v>2</v>
      </c>
      <c r="E37" s="45">
        <v>3</v>
      </c>
      <c r="F37" s="45">
        <v>4</v>
      </c>
      <c r="G37" s="37">
        <v>5</v>
      </c>
      <c r="H37" s="45">
        <v>6</v>
      </c>
      <c r="I37" s="37">
        <v>7</v>
      </c>
      <c r="J37" s="45">
        <v>8</v>
      </c>
      <c r="K37" s="37">
        <v>9</v>
      </c>
      <c r="L37" s="45">
        <v>10</v>
      </c>
      <c r="M37" s="37">
        <v>11</v>
      </c>
      <c r="N37" s="45">
        <v>12</v>
      </c>
      <c r="O37" s="37">
        <v>13</v>
      </c>
      <c r="P37" s="45">
        <v>14</v>
      </c>
    </row>
    <row r="38" spans="3:16" ht="15.75" thickBot="1">
      <c r="C38" s="84" t="s">
        <v>29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6"/>
    </row>
    <row r="39" spans="3:16" ht="45.75" customHeight="1" thickBot="1">
      <c r="C39" s="20" t="s">
        <v>65</v>
      </c>
      <c r="D39" s="43">
        <v>7710102</v>
      </c>
      <c r="E39" s="43">
        <v>4</v>
      </c>
      <c r="F39" s="70" t="s">
        <v>127</v>
      </c>
      <c r="G39" s="43">
        <v>0.2</v>
      </c>
      <c r="H39" s="43">
        <v>0.2</v>
      </c>
      <c r="I39" s="43">
        <v>0.2</v>
      </c>
      <c r="J39" s="43">
        <v>0.2</v>
      </c>
      <c r="K39" s="43">
        <v>0.2</v>
      </c>
      <c r="L39" s="43">
        <v>0.2</v>
      </c>
      <c r="M39" s="43">
        <v>0.2</v>
      </c>
      <c r="N39" s="43">
        <v>0.2</v>
      </c>
      <c r="O39" s="43">
        <v>0.2</v>
      </c>
      <c r="P39" s="43">
        <v>0.2</v>
      </c>
    </row>
    <row r="40" spans="3:16" ht="40.5" customHeight="1" thickBot="1">
      <c r="C40" s="39" t="s">
        <v>70</v>
      </c>
      <c r="D40" s="45">
        <v>8440199</v>
      </c>
      <c r="E40" s="44">
        <v>3</v>
      </c>
      <c r="F40" s="70"/>
      <c r="G40" s="37">
        <v>1200</v>
      </c>
      <c r="H40" s="37">
        <v>1200</v>
      </c>
      <c r="I40" s="37">
        <v>1200</v>
      </c>
      <c r="J40" s="37">
        <v>1200</v>
      </c>
      <c r="K40" s="37">
        <v>1200</v>
      </c>
      <c r="L40" s="37">
        <v>1200</v>
      </c>
      <c r="M40" s="37">
        <v>1200</v>
      </c>
      <c r="N40" s="37">
        <v>1200</v>
      </c>
      <c r="O40" s="37">
        <v>1200</v>
      </c>
      <c r="P40" s="37">
        <v>1200</v>
      </c>
    </row>
    <row r="41" spans="3:16" ht="40.5" customHeight="1" thickBot="1">
      <c r="C41" s="20" t="s">
        <v>45</v>
      </c>
      <c r="D41" s="42">
        <v>9120300</v>
      </c>
      <c r="E41" s="41" t="s">
        <v>36</v>
      </c>
      <c r="F41" s="70"/>
      <c r="G41" s="43">
        <v>71.57</v>
      </c>
      <c r="H41" s="43">
        <v>71.57</v>
      </c>
      <c r="I41" s="43">
        <v>71.57</v>
      </c>
      <c r="J41" s="43">
        <v>71.57</v>
      </c>
      <c r="K41" s="43">
        <v>71.57</v>
      </c>
      <c r="L41" s="43">
        <v>71.57</v>
      </c>
      <c r="M41" s="43">
        <v>71.57</v>
      </c>
      <c r="N41" s="43">
        <v>71.57</v>
      </c>
      <c r="O41" s="43">
        <v>71.57</v>
      </c>
      <c r="P41" s="43">
        <v>71.57</v>
      </c>
    </row>
    <row r="42" spans="3:16" ht="51.75" customHeight="1" thickBot="1">
      <c r="C42" s="20" t="s">
        <v>44</v>
      </c>
      <c r="D42" s="42">
        <v>9120400</v>
      </c>
      <c r="E42" s="41" t="s">
        <v>36</v>
      </c>
      <c r="F42" s="70"/>
      <c r="G42" s="43">
        <v>532.46</v>
      </c>
      <c r="H42" s="43">
        <v>532.46</v>
      </c>
      <c r="I42" s="43">
        <v>532.46</v>
      </c>
      <c r="J42" s="43">
        <v>532.46</v>
      </c>
      <c r="K42" s="43">
        <v>532.46</v>
      </c>
      <c r="L42" s="43">
        <v>532.46</v>
      </c>
      <c r="M42" s="43">
        <v>532.46</v>
      </c>
      <c r="N42" s="43">
        <v>532.46</v>
      </c>
      <c r="O42" s="43">
        <v>532.46</v>
      </c>
      <c r="P42" s="43">
        <v>532.46</v>
      </c>
    </row>
    <row r="43" spans="3:16" ht="24.75" thickBot="1">
      <c r="C43" s="20" t="s">
        <v>61</v>
      </c>
      <c r="D43" s="42">
        <v>5712400</v>
      </c>
      <c r="E43" s="41">
        <v>3</v>
      </c>
      <c r="F43" s="70"/>
      <c r="G43" s="43">
        <v>24</v>
      </c>
      <c r="H43" s="43">
        <v>24</v>
      </c>
      <c r="I43" s="43">
        <v>24</v>
      </c>
      <c r="J43" s="43">
        <v>24</v>
      </c>
      <c r="K43" s="43">
        <v>24</v>
      </c>
      <c r="L43" s="43">
        <v>24</v>
      </c>
      <c r="M43" s="43">
        <v>24</v>
      </c>
      <c r="N43" s="43">
        <v>24</v>
      </c>
      <c r="O43" s="43">
        <v>24</v>
      </c>
      <c r="P43" s="43">
        <v>24</v>
      </c>
    </row>
    <row r="44" spans="2:19" s="16" customFormat="1" ht="24.75" thickBot="1">
      <c r="B44" s="6"/>
      <c r="C44" s="20" t="s">
        <v>64</v>
      </c>
      <c r="D44" s="42">
        <v>3146600</v>
      </c>
      <c r="E44" s="41">
        <v>3</v>
      </c>
      <c r="F44" s="70"/>
      <c r="G44" s="37">
        <v>20</v>
      </c>
      <c r="H44" s="37">
        <v>20</v>
      </c>
      <c r="I44" s="37">
        <v>20</v>
      </c>
      <c r="J44" s="37">
        <v>20</v>
      </c>
      <c r="K44" s="37">
        <v>20</v>
      </c>
      <c r="L44" s="37">
        <v>20</v>
      </c>
      <c r="M44" s="37">
        <v>20</v>
      </c>
      <c r="N44" s="37">
        <v>20</v>
      </c>
      <c r="O44" s="37">
        <v>20</v>
      </c>
      <c r="P44" s="37">
        <v>20</v>
      </c>
      <c r="Q44" s="6"/>
      <c r="R44" s="6"/>
      <c r="S44" s="6"/>
    </row>
    <row r="45" spans="2:19" s="16" customFormat="1" ht="63" customHeight="1" thickBot="1">
      <c r="B45" s="6"/>
      <c r="C45" s="20" t="s">
        <v>94</v>
      </c>
      <c r="D45" s="42">
        <v>1871400</v>
      </c>
      <c r="E45" s="41">
        <v>3</v>
      </c>
      <c r="F45" s="70"/>
      <c r="G45" s="37">
        <v>0.5</v>
      </c>
      <c r="H45" s="37">
        <v>0.5</v>
      </c>
      <c r="I45" s="37">
        <v>0.5</v>
      </c>
      <c r="J45" s="37">
        <v>0.5</v>
      </c>
      <c r="K45" s="37">
        <v>0.5</v>
      </c>
      <c r="L45" s="37">
        <v>0.5</v>
      </c>
      <c r="M45" s="37">
        <v>0.5</v>
      </c>
      <c r="N45" s="37">
        <v>0.5</v>
      </c>
      <c r="O45" s="37">
        <v>0.5</v>
      </c>
      <c r="P45" s="37">
        <v>0.5</v>
      </c>
      <c r="Q45" s="6"/>
      <c r="R45" s="6"/>
      <c r="S45" s="6"/>
    </row>
    <row r="46" spans="2:19" s="16" customFormat="1" ht="72" customHeight="1" thickBot="1">
      <c r="B46" s="6"/>
      <c r="C46" s="20" t="s">
        <v>95</v>
      </c>
      <c r="D46" s="42">
        <v>3143510</v>
      </c>
      <c r="E46" s="41">
        <v>3</v>
      </c>
      <c r="F46" s="70"/>
      <c r="G46" s="37">
        <v>1</v>
      </c>
      <c r="H46" s="37">
        <v>1</v>
      </c>
      <c r="I46" s="37">
        <v>1</v>
      </c>
      <c r="J46" s="37">
        <v>1</v>
      </c>
      <c r="K46" s="37">
        <v>1</v>
      </c>
      <c r="L46" s="37">
        <v>1</v>
      </c>
      <c r="M46" s="37">
        <v>1</v>
      </c>
      <c r="N46" s="37">
        <v>1</v>
      </c>
      <c r="O46" s="37">
        <v>1</v>
      </c>
      <c r="P46" s="37">
        <v>1</v>
      </c>
      <c r="Q46" s="6"/>
      <c r="R46" s="6"/>
      <c r="S46" s="6"/>
    </row>
    <row r="47" spans="2:19" s="16" customFormat="1" ht="48.75" thickBot="1">
      <c r="B47" s="6"/>
      <c r="C47" s="20" t="s">
        <v>96</v>
      </c>
      <c r="D47" s="42">
        <v>5716900</v>
      </c>
      <c r="E47" s="41">
        <v>3</v>
      </c>
      <c r="F47" s="70"/>
      <c r="G47" s="37">
        <v>100.8</v>
      </c>
      <c r="H47" s="37">
        <v>141.12</v>
      </c>
      <c r="I47" s="37">
        <v>141.12</v>
      </c>
      <c r="J47" s="37">
        <v>141.12</v>
      </c>
      <c r="K47" s="37">
        <v>141.12</v>
      </c>
      <c r="L47" s="37">
        <v>141.12</v>
      </c>
      <c r="M47" s="37">
        <v>141.12</v>
      </c>
      <c r="N47" s="37">
        <v>141.12</v>
      </c>
      <c r="O47" s="37">
        <v>141.12</v>
      </c>
      <c r="P47" s="37">
        <v>141.12</v>
      </c>
      <c r="Q47" s="6"/>
      <c r="R47" s="6"/>
      <c r="S47" s="6"/>
    </row>
    <row r="48" spans="2:19" s="16" customFormat="1" ht="67.5" customHeight="1" thickBot="1">
      <c r="B48" s="6"/>
      <c r="C48" s="20" t="s">
        <v>97</v>
      </c>
      <c r="D48" s="42">
        <v>5750107</v>
      </c>
      <c r="E48" s="41">
        <v>3</v>
      </c>
      <c r="F48" s="70"/>
      <c r="G48" s="37">
        <v>10</v>
      </c>
      <c r="H48" s="37">
        <v>10</v>
      </c>
      <c r="I48" s="37">
        <v>10</v>
      </c>
      <c r="J48" s="37">
        <v>10</v>
      </c>
      <c r="K48" s="37">
        <v>10</v>
      </c>
      <c r="L48" s="37">
        <v>10</v>
      </c>
      <c r="M48" s="37">
        <v>10</v>
      </c>
      <c r="N48" s="37">
        <v>10</v>
      </c>
      <c r="O48" s="37">
        <v>10</v>
      </c>
      <c r="P48" s="37">
        <v>10</v>
      </c>
      <c r="Q48" s="6"/>
      <c r="R48" s="6"/>
      <c r="S48" s="6"/>
    </row>
    <row r="49" spans="3:16" ht="15.75" thickBot="1">
      <c r="C49" s="39" t="s">
        <v>63</v>
      </c>
      <c r="D49" s="37">
        <v>3141204</v>
      </c>
      <c r="E49" s="37">
        <v>3</v>
      </c>
      <c r="F49" s="73"/>
      <c r="G49" s="37">
        <v>225</v>
      </c>
      <c r="H49" s="37">
        <v>225</v>
      </c>
      <c r="I49" s="37">
        <v>225</v>
      </c>
      <c r="J49" s="37">
        <v>225</v>
      </c>
      <c r="K49" s="37">
        <v>225</v>
      </c>
      <c r="L49" s="37">
        <v>225</v>
      </c>
      <c r="M49" s="37">
        <v>225</v>
      </c>
      <c r="N49" s="37">
        <v>225</v>
      </c>
      <c r="O49" s="37">
        <v>225</v>
      </c>
      <c r="P49" s="37">
        <v>225</v>
      </c>
    </row>
    <row r="50" ht="9" customHeight="1"/>
  </sheetData>
  <sheetProtection/>
  <mergeCells count="14">
    <mergeCell ref="F39:F49"/>
    <mergeCell ref="E5:E7"/>
    <mergeCell ref="F5:F7"/>
    <mergeCell ref="C5:C7"/>
    <mergeCell ref="D5:D7"/>
    <mergeCell ref="F10:F14"/>
    <mergeCell ref="C4:O4"/>
    <mergeCell ref="F21:F33"/>
    <mergeCell ref="C38:P38"/>
    <mergeCell ref="G5:P6"/>
    <mergeCell ref="C9:P9"/>
    <mergeCell ref="G13:P13"/>
    <mergeCell ref="G14:P14"/>
    <mergeCell ref="C20:P20"/>
  </mergeCells>
  <printOptions horizontalCentered="1"/>
  <pageMargins left="0.7086614173228347" right="0.7086614173228347" top="0.11811023622047245" bottom="0.11811023622047245" header="0.31496062992125984" footer="0.31496062992125984"/>
  <pageSetup horizontalDpi="600" verticalDpi="600" orientation="landscape" paperSize="9" scale="90" r:id="rId1"/>
  <rowBreaks count="2" manualBreakCount="2">
    <brk id="16" max="255" man="1"/>
    <brk id="3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Danilenka</dc:creator>
  <cp:keywords/>
  <dc:description/>
  <cp:lastModifiedBy>Петр</cp:lastModifiedBy>
  <cp:lastPrinted>2021-09-16T11:56:00Z</cp:lastPrinted>
  <dcterms:created xsi:type="dcterms:W3CDTF">2014-06-08T23:12:15Z</dcterms:created>
  <dcterms:modified xsi:type="dcterms:W3CDTF">2021-09-23T09:32:30Z</dcterms:modified>
  <cp:category/>
  <cp:version/>
  <cp:contentType/>
  <cp:contentStatus/>
</cp:coreProperties>
</file>